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<sst xmlns="http://schemas.openxmlformats.org/spreadsheetml/2006/main" count="55" uniqueCount="36">
  <si>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20.03.2017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</si>
  <si>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</si>
  <si>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</si>
  <si>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</si>
  <si>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</si>
  <si>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</si>
  <si>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</si>
  <si>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</si>
  <si>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</si>
  <si>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</si>
  <si>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</si>
  <si>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січень-березень</t>
  </si>
  <si>
    <t>виконання по доходах за січень-березень</t>
  </si>
  <si>
    <t>%</t>
  </si>
  <si>
    <t>затерджено з урахуванням змін на 
січень-березень</t>
  </si>
  <si>
    <t>касові видатки  за січень-березень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</si>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</sst>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4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0" fontId="8" fillId="0" borderId="26" xfId="336" applyFont="1" applyBorder="1" applyAlignment="1">
      <alignment vertical="center"/>
      <protection/>
    </xf>
    <xf numFmtId="0" fontId="8" fillId="0" borderId="27" xfId="336" applyFont="1" applyBorder="1" applyAlignment="1">
      <alignment vertical="center"/>
      <protection/>
    </xf>
    <xf numFmtId="172" fontId="6" fillId="0" borderId="21" xfId="0" applyNumberFormat="1" applyFont="1" applyFill="1" applyBorder="1" applyAlignment="1">
      <alignment vertical="center"/>
    </xf>
    <xf numFmtId="174" fontId="8" fillId="0" borderId="27" xfId="338" applyNumberFormat="1" applyFont="1" applyBorder="1" applyAlignment="1">
      <alignment vertical="center" wrapText="1"/>
      <protection/>
    </xf>
    <xf numFmtId="172" fontId="6" fillId="0" borderId="27" xfId="0" applyNumberFormat="1" applyFont="1" applyFill="1" applyBorder="1" applyAlignment="1">
      <alignment horizontal="center" vertical="center"/>
    </xf>
    <xf numFmtId="174" fontId="8" fillId="0" borderId="17" xfId="335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8" fillId="0" borderId="17" xfId="334" applyNumberFormat="1" applyFont="1" applyFill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0" fontId="4" fillId="0" borderId="36" xfId="336" applyFont="1" applyBorder="1" applyAlignment="1">
      <alignment vertical="center"/>
      <protection/>
    </xf>
    <xf numFmtId="0" fontId="4" fillId="0" borderId="37" xfId="336" applyFont="1" applyBorder="1" applyAlignment="1">
      <alignment vertical="center"/>
      <protection/>
    </xf>
    <xf numFmtId="172" fontId="6" fillId="0" borderId="38" xfId="0" applyNumberFormat="1" applyFont="1" applyFill="1" applyBorder="1" applyAlignment="1">
      <alignment vertical="center"/>
    </xf>
    <xf numFmtId="174" fontId="4" fillId="0" borderId="37" xfId="338" applyNumberFormat="1" applyFont="1" applyBorder="1" applyAlignment="1">
      <alignment vertical="center" wrapText="1"/>
      <protection/>
    </xf>
    <xf numFmtId="172" fontId="6" fillId="0" borderId="37" xfId="0" applyNumberFormat="1" applyFont="1" applyFill="1" applyBorder="1" applyAlignment="1">
      <alignment vertical="center"/>
    </xf>
    <xf numFmtId="174" fontId="4" fillId="0" borderId="37" xfId="335" applyNumberFormat="1" applyFont="1" applyBorder="1" applyAlignment="1">
      <alignment vertical="center" wrapText="1"/>
      <protection/>
    </xf>
    <xf numFmtId="1" fontId="4" fillId="0" borderId="37" xfId="334" applyNumberFormat="1" applyFont="1" applyFill="1" applyBorder="1" applyAlignment="1">
      <alignment vertical="center" wrapText="1"/>
      <protection/>
    </xf>
    <xf numFmtId="174" fontId="0" fillId="0" borderId="37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 wrapText="1"/>
    </xf>
    <xf numFmtId="172" fontId="6" fillId="0" borderId="41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4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2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7" applyNumberFormat="1" applyFont="1" applyFill="1" applyBorder="1" applyAlignment="1">
      <alignment vertical="center" wrapText="1"/>
      <protection/>
    </xf>
    <xf numFmtId="0" fontId="0" fillId="0" borderId="33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 wrapText="1"/>
    </xf>
    <xf numFmtId="172" fontId="6" fillId="0" borderId="44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>
      <alignment vertical="center"/>
    </xf>
    <xf numFmtId="174" fontId="4" fillId="0" borderId="46" xfId="335" applyNumberFormat="1" applyFont="1" applyBorder="1" applyAlignment="1">
      <alignment vertical="center" wrapText="1"/>
      <protection/>
    </xf>
    <xf numFmtId="1" fontId="0" fillId="0" borderId="45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1" fontId="4" fillId="0" borderId="45" xfId="334" applyNumberFormat="1" applyFont="1" applyFill="1" applyBorder="1" applyAlignment="1">
      <alignment vertical="center" wrapText="1"/>
      <protection/>
    </xf>
    <xf numFmtId="174" fontId="0" fillId="0" borderId="45" xfId="0" applyNumberFormat="1" applyFont="1" applyFill="1" applyBorder="1" applyAlignment="1">
      <alignment vertical="center" wrapText="1"/>
    </xf>
    <xf numFmtId="172" fontId="6" fillId="0" borderId="47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1" fontId="6" fillId="0" borderId="49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23" xfId="336" applyFont="1" applyBorder="1" applyAlignment="1">
      <alignment vertical="center"/>
      <protection/>
    </xf>
    <xf numFmtId="0" fontId="4" fillId="0" borderId="24" xfId="336" applyFont="1" applyBorder="1" applyAlignment="1">
      <alignment vertical="center"/>
      <protection/>
    </xf>
    <xf numFmtId="172" fontId="6" fillId="0" borderId="50" xfId="0" applyNumberFormat="1" applyFont="1" applyFill="1" applyBorder="1" applyAlignment="1">
      <alignment vertical="center"/>
    </xf>
    <xf numFmtId="174" fontId="4" fillId="0" borderId="24" xfId="333" applyNumberFormat="1" applyFont="1" applyBorder="1" applyAlignment="1">
      <alignment vertical="center" wrapText="1"/>
      <protection/>
    </xf>
    <xf numFmtId="174" fontId="4" fillId="0" borderId="24" xfId="335" applyNumberFormat="1" applyFont="1" applyBorder="1" applyAlignment="1">
      <alignment vertical="center" wrapText="1"/>
      <protection/>
    </xf>
    <xf numFmtId="14" fontId="0" fillId="0" borderId="37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1" fontId="0" fillId="0" borderId="37" xfId="0" applyNumberFormat="1" applyFont="1" applyFill="1" applyBorder="1" applyAlignment="1">
      <alignment vertical="center"/>
    </xf>
    <xf numFmtId="174" fontId="0" fillId="0" borderId="37" xfId="0" applyNumberFormat="1" applyFont="1" applyFill="1" applyBorder="1" applyAlignment="1">
      <alignment vertical="center" wrapText="1"/>
    </xf>
    <xf numFmtId="1" fontId="0" fillId="0" borderId="37" xfId="0" applyNumberFormat="1" applyFont="1" applyFill="1" applyBorder="1" applyAlignment="1">
      <alignment vertical="center" wrapText="1"/>
    </xf>
    <xf numFmtId="172" fontId="6" fillId="0" borderId="40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2" fontId="6" fillId="0" borderId="51" xfId="0" applyNumberFormat="1" applyFont="1" applyFill="1" applyBorder="1" applyAlignment="1">
      <alignment vertical="center"/>
    </xf>
    <xf numFmtId="14" fontId="0" fillId="0" borderId="45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54" xfId="0" applyNumberFormat="1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8" fillId="0" borderId="55" xfId="336" applyFont="1" applyBorder="1" applyAlignment="1">
      <alignment vertical="center"/>
      <protection/>
    </xf>
    <xf numFmtId="1" fontId="8" fillId="0" borderId="45" xfId="336" applyNumberFormat="1" applyFont="1" applyBorder="1" applyAlignment="1">
      <alignment vertical="center"/>
      <protection/>
    </xf>
    <xf numFmtId="172" fontId="6" fillId="0" borderId="20" xfId="0" applyNumberFormat="1" applyFont="1" applyFill="1" applyBorder="1" applyAlignment="1">
      <alignment vertical="center"/>
    </xf>
    <xf numFmtId="174" fontId="8" fillId="0" borderId="45" xfId="338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4" fontId="8" fillId="0" borderId="45" xfId="335" applyNumberFormat="1" applyFont="1" applyBorder="1" applyAlignment="1">
      <alignment vertical="center" wrapText="1"/>
      <protection/>
    </xf>
    <xf numFmtId="174" fontId="6" fillId="0" borderId="53" xfId="0" applyNumberFormat="1" applyFont="1" applyFill="1" applyBorder="1" applyAlignment="1">
      <alignment vertical="center"/>
    </xf>
    <xf numFmtId="1" fontId="8" fillId="0" borderId="53" xfId="334" applyNumberFormat="1" applyFont="1" applyFill="1" applyBorder="1" applyAlignment="1">
      <alignment vertical="center" wrapText="1"/>
      <protection/>
    </xf>
    <xf numFmtId="172" fontId="6" fillId="0" borderId="53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Border="1" applyAlignment="1">
      <alignment vertical="center"/>
    </xf>
  </cellXfs>
  <cellStyles count="3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8 04" xfId="333"/>
    <cellStyle name="Обычный_жовтень касові" xfId="334"/>
    <cellStyle name="Обычный_Книга1" xfId="335"/>
    <cellStyle name="Обычный_Книга2" xfId="336"/>
    <cellStyle name="Обычный_КФК" xfId="337"/>
    <cellStyle name="Обычный_щопонеділка" xfId="338"/>
    <cellStyle name="Followed Hyperlink" xfId="339"/>
    <cellStyle name="Плохой" xfId="340"/>
    <cellStyle name="Пояснение" xfId="341"/>
    <cellStyle name="Примечание" xfId="342"/>
    <cellStyle name="Percent" xfId="343"/>
    <cellStyle name="Связанная ячейка" xfId="344"/>
    <cellStyle name="Текст предупреждения" xfId="345"/>
    <cellStyle name="Comma" xfId="346"/>
    <cellStyle name="Comma [0]" xfId="347"/>
    <cellStyle name="Хороший" xfId="3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7"/>
  <sheetViews>
    <sheetView tabSelected="1" workbookViewId="0" topLeftCell="A1">
      <pane xSplit="2" ySplit="9" topLeftCell="J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4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42814</v>
      </c>
      <c r="C2" s="4"/>
      <c r="D2" s="4"/>
    </row>
    <row r="5" spans="2:26" ht="18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 thickBot="1">
      <c r="A9" s="18"/>
      <c r="B9" s="29"/>
      <c r="C9" s="30" t="s">
        <v>11</v>
      </c>
      <c r="D9" s="31" t="s">
        <v>12</v>
      </c>
      <c r="E9" s="32" t="s">
        <v>13</v>
      </c>
      <c r="F9" s="33" t="s">
        <v>14</v>
      </c>
      <c r="G9" s="31" t="s">
        <v>15</v>
      </c>
      <c r="H9" s="34" t="s">
        <v>13</v>
      </c>
      <c r="I9" s="33" t="s">
        <v>14</v>
      </c>
      <c r="J9" s="31" t="s">
        <v>15</v>
      </c>
      <c r="K9" s="35" t="s">
        <v>13</v>
      </c>
      <c r="L9" s="33" t="s">
        <v>14</v>
      </c>
      <c r="M9" s="31" t="s">
        <v>15</v>
      </c>
      <c r="N9" s="35" t="s">
        <v>13</v>
      </c>
      <c r="O9" s="33" t="s">
        <v>14</v>
      </c>
      <c r="P9" s="31" t="s">
        <v>15</v>
      </c>
      <c r="Q9" s="35" t="s">
        <v>13</v>
      </c>
      <c r="R9" s="33" t="s">
        <v>14</v>
      </c>
      <c r="S9" s="31" t="s">
        <v>15</v>
      </c>
      <c r="T9" s="35" t="s">
        <v>13</v>
      </c>
      <c r="U9" s="33" t="s">
        <v>14</v>
      </c>
      <c r="V9" s="31" t="s">
        <v>15</v>
      </c>
      <c r="W9" s="35" t="s">
        <v>13</v>
      </c>
      <c r="X9" s="33" t="s">
        <v>14</v>
      </c>
      <c r="Y9" s="31" t="s">
        <v>15</v>
      </c>
      <c r="Z9" s="36" t="s">
        <v>13</v>
      </c>
    </row>
    <row r="10" spans="1:26" ht="42.75" customHeight="1" thickBot="1">
      <c r="A10" s="37"/>
      <c r="B10" s="38" t="s">
        <v>16</v>
      </c>
      <c r="C10" s="39">
        <v>9377994</v>
      </c>
      <c r="D10" s="40">
        <v>10678367.45</v>
      </c>
      <c r="E10" s="41">
        <f aca="true" t="shared" si="0" ref="E10:E29">D10/C10*100</f>
        <v>113.86622181673394</v>
      </c>
      <c r="F10" s="42">
        <v>11282394</v>
      </c>
      <c r="G10" s="42">
        <v>5344546.87</v>
      </c>
      <c r="H10" s="43">
        <f aca="true" t="shared" si="1" ref="H10:H29">G10/F10*100</f>
        <v>47.37068099199514</v>
      </c>
      <c r="I10" s="44">
        <v>1969112</v>
      </c>
      <c r="J10" s="44">
        <v>699353.93</v>
      </c>
      <c r="K10" s="45">
        <f aca="true" t="shared" si="2" ref="K10:K29">J10/I10*100</f>
        <v>35.516208829157506</v>
      </c>
      <c r="L10" s="46"/>
      <c r="M10" s="47"/>
      <c r="N10" s="48"/>
      <c r="O10" s="49">
        <v>4461043</v>
      </c>
      <c r="P10" s="49">
        <v>2554460.06</v>
      </c>
      <c r="Q10" s="50">
        <f aca="true" t="shared" si="3" ref="Q10:Q15">P10/O10*100</f>
        <v>57.261498263971</v>
      </c>
      <c r="R10" s="51"/>
      <c r="S10" s="51"/>
      <c r="T10" s="45"/>
      <c r="U10" s="49">
        <v>4251739</v>
      </c>
      <c r="V10" s="49">
        <v>1976260.54</v>
      </c>
      <c r="W10" s="45">
        <f aca="true" t="shared" si="4" ref="W10:W18">V10/U10*100</f>
        <v>46.4812289747795</v>
      </c>
      <c r="X10" s="49"/>
      <c r="Y10" s="49"/>
      <c r="Z10" s="52"/>
    </row>
    <row r="11" spans="1:26" ht="39.75" customHeight="1">
      <c r="A11" s="18"/>
      <c r="B11" s="53" t="s">
        <v>17</v>
      </c>
      <c r="C11" s="54">
        <v>1921658</v>
      </c>
      <c r="D11" s="55">
        <v>2084950.25</v>
      </c>
      <c r="E11" s="56">
        <f t="shared" si="0"/>
        <v>108.49746677088223</v>
      </c>
      <c r="F11" s="57">
        <v>1921658</v>
      </c>
      <c r="G11" s="57">
        <v>1223681.73</v>
      </c>
      <c r="H11" s="58">
        <f t="shared" si="1"/>
        <v>63.67843445607907</v>
      </c>
      <c r="I11" s="59">
        <v>413179</v>
      </c>
      <c r="J11" s="59">
        <v>262969.31</v>
      </c>
      <c r="K11" s="58">
        <f t="shared" si="2"/>
        <v>63.6453716185963</v>
      </c>
      <c r="L11" s="60"/>
      <c r="M11" s="60"/>
      <c r="N11" s="58"/>
      <c r="O11" s="60">
        <v>658343</v>
      </c>
      <c r="P11" s="60">
        <v>501278.31</v>
      </c>
      <c r="Q11" s="58">
        <f t="shared" si="3"/>
        <v>76.14242271885628</v>
      </c>
      <c r="R11" s="61"/>
      <c r="S11" s="61"/>
      <c r="T11" s="58"/>
      <c r="U11" s="60">
        <v>601084</v>
      </c>
      <c r="V11" s="60">
        <v>282292.2</v>
      </c>
      <c r="W11" s="58">
        <f t="shared" si="4"/>
        <v>46.96385197410013</v>
      </c>
      <c r="X11" s="60">
        <v>241052</v>
      </c>
      <c r="Y11" s="60">
        <v>177141.91</v>
      </c>
      <c r="Z11" s="62">
        <f>Y11/X11*100</f>
        <v>73.48701110133914</v>
      </c>
    </row>
    <row r="12" spans="1:26" ht="25.5">
      <c r="A12" s="18"/>
      <c r="B12" s="63" t="s">
        <v>18</v>
      </c>
      <c r="C12" s="54">
        <v>1882546</v>
      </c>
      <c r="D12" s="55">
        <v>2048316.12</v>
      </c>
      <c r="E12" s="64">
        <f t="shared" si="0"/>
        <v>108.8056344971119</v>
      </c>
      <c r="F12" s="57">
        <v>1682011</v>
      </c>
      <c r="G12" s="57">
        <v>927051.44</v>
      </c>
      <c r="H12" s="65">
        <f t="shared" si="1"/>
        <v>55.11565857773819</v>
      </c>
      <c r="I12" s="59">
        <v>565888</v>
      </c>
      <c r="J12" s="59">
        <v>317917.31</v>
      </c>
      <c r="K12" s="65">
        <f t="shared" si="2"/>
        <v>56.18025298292242</v>
      </c>
      <c r="L12" s="66"/>
      <c r="M12" s="66"/>
      <c r="N12" s="65"/>
      <c r="O12" s="67">
        <v>513430</v>
      </c>
      <c r="P12" s="67">
        <v>359965.89</v>
      </c>
      <c r="Q12" s="65">
        <f t="shared" si="3"/>
        <v>70.11002278791656</v>
      </c>
      <c r="R12" s="68"/>
      <c r="S12" s="68"/>
      <c r="T12" s="65"/>
      <c r="U12" s="67">
        <v>371000</v>
      </c>
      <c r="V12" s="67">
        <v>82949.86</v>
      </c>
      <c r="W12" s="65">
        <f t="shared" si="4"/>
        <v>22.35845283018868</v>
      </c>
      <c r="X12" s="67">
        <v>211693</v>
      </c>
      <c r="Y12" s="67">
        <v>156718.38</v>
      </c>
      <c r="Z12" s="69">
        <f>Y12/X12*100</f>
        <v>74.03096937546353</v>
      </c>
    </row>
    <row r="13" spans="1:26" ht="25.5">
      <c r="A13" s="18"/>
      <c r="B13" s="63" t="s">
        <v>19</v>
      </c>
      <c r="C13" s="54">
        <v>3625638</v>
      </c>
      <c r="D13" s="55">
        <v>3458962.49</v>
      </c>
      <c r="E13" s="64">
        <f t="shared" si="0"/>
        <v>95.40286399248905</v>
      </c>
      <c r="F13" s="57">
        <v>3867549</v>
      </c>
      <c r="G13" s="57">
        <v>2498517.01</v>
      </c>
      <c r="H13" s="65">
        <f t="shared" si="1"/>
        <v>64.60207769830453</v>
      </c>
      <c r="I13" s="59">
        <v>750050</v>
      </c>
      <c r="J13" s="59">
        <v>672006.87</v>
      </c>
      <c r="K13" s="65">
        <f t="shared" si="2"/>
        <v>89.59494300379974</v>
      </c>
      <c r="L13" s="70"/>
      <c r="M13" s="70"/>
      <c r="N13" s="65"/>
      <c r="O13" s="67">
        <v>915770</v>
      </c>
      <c r="P13" s="67">
        <v>748653.23</v>
      </c>
      <c r="Q13" s="65">
        <f t="shared" si="3"/>
        <v>81.75122902038721</v>
      </c>
      <c r="R13" s="68"/>
      <c r="S13" s="68"/>
      <c r="T13" s="65"/>
      <c r="U13" s="67">
        <v>2019537</v>
      </c>
      <c r="V13" s="67">
        <v>915469.16</v>
      </c>
      <c r="W13" s="65">
        <f t="shared" si="4"/>
        <v>45.330645588568075</v>
      </c>
      <c r="X13" s="67"/>
      <c r="Y13" s="67"/>
      <c r="Z13" s="69"/>
    </row>
    <row r="14" spans="1:26" ht="25.5">
      <c r="A14" s="18"/>
      <c r="B14" s="63" t="s">
        <v>20</v>
      </c>
      <c r="C14" s="54">
        <v>2630553</v>
      </c>
      <c r="D14" s="55">
        <v>3177073.31</v>
      </c>
      <c r="E14" s="64">
        <f t="shared" si="0"/>
        <v>120.77587146124789</v>
      </c>
      <c r="F14" s="57">
        <v>2637803</v>
      </c>
      <c r="G14" s="57">
        <v>1600640.68</v>
      </c>
      <c r="H14" s="65">
        <f t="shared" si="1"/>
        <v>60.68082718838367</v>
      </c>
      <c r="I14" s="59">
        <v>479702</v>
      </c>
      <c r="J14" s="59">
        <v>335478.08</v>
      </c>
      <c r="K14" s="65">
        <f t="shared" si="2"/>
        <v>69.93468444992934</v>
      </c>
      <c r="L14" s="67">
        <v>181500</v>
      </c>
      <c r="M14" s="67">
        <v>115397.56</v>
      </c>
      <c r="N14" s="65">
        <f>M14/L14*100</f>
        <v>63.57992286501377</v>
      </c>
      <c r="O14" s="67">
        <v>1182404</v>
      </c>
      <c r="P14" s="67">
        <v>809652.28</v>
      </c>
      <c r="Q14" s="65">
        <f t="shared" si="3"/>
        <v>68.47509649832037</v>
      </c>
      <c r="R14" s="68"/>
      <c r="S14" s="68"/>
      <c r="T14" s="65"/>
      <c r="U14" s="67">
        <v>447424</v>
      </c>
      <c r="V14" s="67">
        <v>142079.08</v>
      </c>
      <c r="W14" s="65">
        <f t="shared" si="4"/>
        <v>31.754908096123586</v>
      </c>
      <c r="X14" s="67">
        <v>264869</v>
      </c>
      <c r="Y14" s="67">
        <v>191521.53</v>
      </c>
      <c r="Z14" s="69">
        <f>Y14/X14*100</f>
        <v>72.30802019111334</v>
      </c>
    </row>
    <row r="15" spans="1:26" ht="25.5">
      <c r="A15" s="18"/>
      <c r="B15" s="63" t="s">
        <v>21</v>
      </c>
      <c r="C15" s="54">
        <v>697090</v>
      </c>
      <c r="D15" s="55">
        <v>502753.87</v>
      </c>
      <c r="E15" s="64">
        <f t="shared" si="0"/>
        <v>72.12180206286132</v>
      </c>
      <c r="F15" s="57">
        <v>732629</v>
      </c>
      <c r="G15" s="57">
        <v>308081.97</v>
      </c>
      <c r="H15" s="65">
        <f t="shared" si="1"/>
        <v>42.051566345312565</v>
      </c>
      <c r="I15" s="59">
        <v>138144</v>
      </c>
      <c r="J15" s="59">
        <v>99820.01</v>
      </c>
      <c r="K15" s="65">
        <f t="shared" si="2"/>
        <v>72.2579409891128</v>
      </c>
      <c r="L15" s="71"/>
      <c r="M15" s="72"/>
      <c r="N15" s="73"/>
      <c r="O15" s="67">
        <v>271308</v>
      </c>
      <c r="P15" s="67">
        <v>130876.64</v>
      </c>
      <c r="Q15" s="65">
        <f t="shared" si="3"/>
        <v>48.23913780647825</v>
      </c>
      <c r="R15" s="68"/>
      <c r="S15" s="68"/>
      <c r="T15" s="65"/>
      <c r="U15" s="67">
        <v>17904</v>
      </c>
      <c r="V15" s="67">
        <v>6513.92</v>
      </c>
      <c r="W15" s="65">
        <f t="shared" si="4"/>
        <v>36.38248436103664</v>
      </c>
      <c r="X15" s="67">
        <v>105273</v>
      </c>
      <c r="Y15" s="67">
        <v>70871.4</v>
      </c>
      <c r="Z15" s="69">
        <f>Y15/X15*100</f>
        <v>67.32153543643669</v>
      </c>
    </row>
    <row r="16" spans="1:26" ht="25.5">
      <c r="A16" s="18"/>
      <c r="B16" s="63" t="s">
        <v>22</v>
      </c>
      <c r="C16" s="54">
        <v>731426</v>
      </c>
      <c r="D16" s="55">
        <v>602242.21</v>
      </c>
      <c r="E16" s="64">
        <f t="shared" si="0"/>
        <v>82.33809161829085</v>
      </c>
      <c r="F16" s="57">
        <v>731426</v>
      </c>
      <c r="G16" s="57">
        <v>366448.52</v>
      </c>
      <c r="H16" s="65">
        <f t="shared" si="1"/>
        <v>50.1005597285303</v>
      </c>
      <c r="I16" s="59">
        <v>242405</v>
      </c>
      <c r="J16" s="59">
        <v>159460.32</v>
      </c>
      <c r="K16" s="65">
        <f t="shared" si="2"/>
        <v>65.78260349415234</v>
      </c>
      <c r="L16" s="71"/>
      <c r="M16" s="72"/>
      <c r="N16" s="74"/>
      <c r="O16" s="75"/>
      <c r="P16" s="75"/>
      <c r="Q16" s="65"/>
      <c r="R16" s="68"/>
      <c r="S16" s="68"/>
      <c r="T16" s="65"/>
      <c r="U16" s="67">
        <v>383322</v>
      </c>
      <c r="V16" s="67">
        <v>125442</v>
      </c>
      <c r="W16" s="65">
        <f t="shared" si="4"/>
        <v>32.724967520778875</v>
      </c>
      <c r="X16" s="67">
        <v>87795</v>
      </c>
      <c r="Y16" s="67">
        <v>68546.2</v>
      </c>
      <c r="Z16" s="69">
        <f>Y16/X16*100</f>
        <v>78.07528902557092</v>
      </c>
    </row>
    <row r="17" spans="1:26" ht="26.25" thickBot="1">
      <c r="A17" s="76"/>
      <c r="B17" s="77" t="s">
        <v>23</v>
      </c>
      <c r="C17" s="54">
        <v>6703517</v>
      </c>
      <c r="D17" s="55">
        <v>6920276.85</v>
      </c>
      <c r="E17" s="78">
        <f t="shared" si="0"/>
        <v>103.23352428285033</v>
      </c>
      <c r="F17" s="57">
        <v>4937257</v>
      </c>
      <c r="G17" s="57">
        <v>2320091.1</v>
      </c>
      <c r="H17" s="79">
        <f t="shared" si="1"/>
        <v>46.991499531014895</v>
      </c>
      <c r="I17" s="80">
        <v>1067555</v>
      </c>
      <c r="J17" s="80">
        <v>421355.1</v>
      </c>
      <c r="K17" s="79">
        <f t="shared" si="2"/>
        <v>39.469170206687245</v>
      </c>
      <c r="L17" s="81"/>
      <c r="M17" s="82"/>
      <c r="N17" s="83"/>
      <c r="O17" s="84">
        <v>2203132</v>
      </c>
      <c r="P17" s="84">
        <v>1186275.95</v>
      </c>
      <c r="Q17" s="79">
        <f>P17/O17*100</f>
        <v>53.844978421628845</v>
      </c>
      <c r="R17" s="85"/>
      <c r="S17" s="85"/>
      <c r="T17" s="79"/>
      <c r="U17" s="84">
        <v>687424</v>
      </c>
      <c r="V17" s="84">
        <v>240630.21</v>
      </c>
      <c r="W17" s="79">
        <f t="shared" si="4"/>
        <v>35.00462742063122</v>
      </c>
      <c r="X17" s="84">
        <v>681312</v>
      </c>
      <c r="Y17" s="84">
        <v>368485.24</v>
      </c>
      <c r="Z17" s="86">
        <f>Y17/X17*100</f>
        <v>54.0846543140294</v>
      </c>
    </row>
    <row r="18" spans="1:26" ht="26.25" thickBot="1">
      <c r="A18" s="87"/>
      <c r="B18" s="88" t="s">
        <v>24</v>
      </c>
      <c r="C18" s="89">
        <f>SUM(C11:C17)</f>
        <v>18192428</v>
      </c>
      <c r="D18" s="90">
        <f>SUM(D11:D17)</f>
        <v>18794575.1</v>
      </c>
      <c r="E18" s="91">
        <f t="shared" si="0"/>
        <v>103.30987760402294</v>
      </c>
      <c r="F18" s="92">
        <f>SUM(F11:F17)</f>
        <v>16510333</v>
      </c>
      <c r="G18" s="92">
        <f>SUM(G11:G17)</f>
        <v>9244512.45</v>
      </c>
      <c r="H18" s="93">
        <f t="shared" si="1"/>
        <v>55.99228343849878</v>
      </c>
      <c r="I18" s="92">
        <f>SUM(I11:I17)</f>
        <v>3656923</v>
      </c>
      <c r="J18" s="92">
        <f>SUM(J11:J17)</f>
        <v>2269007</v>
      </c>
      <c r="K18" s="93">
        <f t="shared" si="2"/>
        <v>62.0468902407844</v>
      </c>
      <c r="L18" s="94">
        <f>SUM(L11:L17)</f>
        <v>181500</v>
      </c>
      <c r="M18" s="92">
        <f>SUM(M11:M17)</f>
        <v>115397.56</v>
      </c>
      <c r="N18" s="93">
        <f>M18/L18*100</f>
        <v>63.57992286501377</v>
      </c>
      <c r="O18" s="92">
        <f>SUM(O11:O17)</f>
        <v>5744387</v>
      </c>
      <c r="P18" s="92">
        <f>SUM(P11:P17)</f>
        <v>3736702.3</v>
      </c>
      <c r="Q18" s="93">
        <f>P18/O18*100</f>
        <v>65.04962670516453</v>
      </c>
      <c r="R18" s="95">
        <f>SUM(R11:R17)</f>
        <v>0</v>
      </c>
      <c r="S18" s="95">
        <f>SUM(S11:S17)</f>
        <v>0</v>
      </c>
      <c r="T18" s="93"/>
      <c r="U18" s="92">
        <f>SUM(U11:U17)</f>
        <v>4527695</v>
      </c>
      <c r="V18" s="92">
        <f>SUM(V11:V17)</f>
        <v>1795376.43</v>
      </c>
      <c r="W18" s="93">
        <f t="shared" si="4"/>
        <v>39.65321051881807</v>
      </c>
      <c r="X18" s="92">
        <f>SUM(X11:X17)</f>
        <v>1591994</v>
      </c>
      <c r="Y18" s="92">
        <f>SUM(Y11:Y17)</f>
        <v>1033284.66</v>
      </c>
      <c r="Z18" s="52">
        <f>Y18/X18*100</f>
        <v>64.90505994369326</v>
      </c>
    </row>
    <row r="19" spans="1:26" ht="25.5">
      <c r="A19" s="18"/>
      <c r="B19" s="53" t="s">
        <v>25</v>
      </c>
      <c r="C19" s="96">
        <v>343804</v>
      </c>
      <c r="D19" s="97">
        <v>172716.5</v>
      </c>
      <c r="E19" s="98">
        <f t="shared" si="0"/>
        <v>50.23690823841491</v>
      </c>
      <c r="F19" s="99">
        <v>380204</v>
      </c>
      <c r="G19" s="99">
        <v>136863.97</v>
      </c>
      <c r="H19" s="58">
        <f t="shared" si="1"/>
        <v>35.997509231886035</v>
      </c>
      <c r="I19" s="100">
        <v>180104</v>
      </c>
      <c r="J19" s="100">
        <v>136863.97</v>
      </c>
      <c r="K19" s="58">
        <f t="shared" si="2"/>
        <v>75.99163261226846</v>
      </c>
      <c r="L19" s="101"/>
      <c r="M19" s="102"/>
      <c r="N19" s="103"/>
      <c r="O19" s="104"/>
      <c r="P19" s="104"/>
      <c r="Q19" s="58"/>
      <c r="R19" s="105"/>
      <c r="S19" s="105"/>
      <c r="T19" s="58"/>
      <c r="U19" s="60">
        <v>100</v>
      </c>
      <c r="V19" s="60">
        <v>0</v>
      </c>
      <c r="W19" s="58"/>
      <c r="X19" s="106"/>
      <c r="Y19" s="106"/>
      <c r="Z19" s="62"/>
    </row>
    <row r="20" spans="1:26" ht="25.5">
      <c r="A20" s="18"/>
      <c r="B20" s="63" t="s">
        <v>26</v>
      </c>
      <c r="C20" s="96">
        <v>1612365</v>
      </c>
      <c r="D20" s="97">
        <v>1298222.66</v>
      </c>
      <c r="E20" s="107">
        <f t="shared" si="0"/>
        <v>80.51667333389152</v>
      </c>
      <c r="F20" s="99">
        <v>1665824</v>
      </c>
      <c r="G20" s="99">
        <v>872779.85</v>
      </c>
      <c r="H20" s="65">
        <f t="shared" si="1"/>
        <v>52.39328104289529</v>
      </c>
      <c r="I20" s="100">
        <v>215360</v>
      </c>
      <c r="J20" s="100">
        <v>152853.45</v>
      </c>
      <c r="K20" s="65">
        <f t="shared" si="2"/>
        <v>70.97578473254087</v>
      </c>
      <c r="L20" s="108"/>
      <c r="M20" s="72"/>
      <c r="N20" s="74"/>
      <c r="O20" s="67">
        <v>708798</v>
      </c>
      <c r="P20" s="67">
        <v>543064.69</v>
      </c>
      <c r="Q20" s="65">
        <f>P20/O20*100</f>
        <v>76.61769502735616</v>
      </c>
      <c r="R20" s="68"/>
      <c r="S20" s="68"/>
      <c r="T20" s="65"/>
      <c r="U20" s="67">
        <v>246999</v>
      </c>
      <c r="V20" s="67">
        <v>39926</v>
      </c>
      <c r="W20" s="65">
        <f aca="true" t="shared" si="5" ref="W20:W27">V20/U20*100</f>
        <v>16.1644379127041</v>
      </c>
      <c r="X20" s="67">
        <v>290763</v>
      </c>
      <c r="Y20" s="67">
        <v>136935.71</v>
      </c>
      <c r="Z20" s="69">
        <f aca="true" t="shared" si="6" ref="Z20:Z29">Y20/X20*100</f>
        <v>47.09530098396288</v>
      </c>
    </row>
    <row r="21" spans="1:26" ht="25.5">
      <c r="A21" s="18"/>
      <c r="B21" s="63" t="s">
        <v>27</v>
      </c>
      <c r="C21" s="96">
        <v>259490</v>
      </c>
      <c r="D21" s="97">
        <v>226596.06</v>
      </c>
      <c r="E21" s="107">
        <f t="shared" si="0"/>
        <v>87.32361940729893</v>
      </c>
      <c r="F21" s="99">
        <v>271520</v>
      </c>
      <c r="G21" s="99">
        <v>202557.99</v>
      </c>
      <c r="H21" s="65">
        <f t="shared" si="1"/>
        <v>74.60149896876841</v>
      </c>
      <c r="I21" s="100">
        <v>94830</v>
      </c>
      <c r="J21" s="100">
        <v>62209.62</v>
      </c>
      <c r="K21" s="65">
        <f t="shared" si="2"/>
        <v>65.60120215121798</v>
      </c>
      <c r="L21" s="108"/>
      <c r="M21" s="72"/>
      <c r="N21" s="74"/>
      <c r="O21" s="75"/>
      <c r="P21" s="75"/>
      <c r="Q21" s="65"/>
      <c r="R21" s="68"/>
      <c r="S21" s="68"/>
      <c r="T21" s="65"/>
      <c r="U21" s="67">
        <v>4700</v>
      </c>
      <c r="V21" s="67">
        <v>3200</v>
      </c>
      <c r="W21" s="65">
        <f t="shared" si="5"/>
        <v>68.08510638297872</v>
      </c>
      <c r="X21" s="67">
        <v>171990</v>
      </c>
      <c r="Y21" s="67">
        <v>137148.37</v>
      </c>
      <c r="Z21" s="69">
        <f t="shared" si="6"/>
        <v>79.74206058491772</v>
      </c>
    </row>
    <row r="22" spans="1:26" ht="25.5">
      <c r="A22" s="18"/>
      <c r="B22" s="63" t="s">
        <v>28</v>
      </c>
      <c r="C22" s="96">
        <v>329109</v>
      </c>
      <c r="D22" s="97">
        <v>484047.76</v>
      </c>
      <c r="E22" s="107">
        <f t="shared" si="0"/>
        <v>147.07825067075044</v>
      </c>
      <c r="F22" s="99">
        <v>411353</v>
      </c>
      <c r="G22" s="99">
        <v>237066.09</v>
      </c>
      <c r="H22" s="65">
        <f t="shared" si="1"/>
        <v>57.6308158686092</v>
      </c>
      <c r="I22" s="100">
        <v>229231</v>
      </c>
      <c r="J22" s="100">
        <v>129579.61</v>
      </c>
      <c r="K22" s="65">
        <f t="shared" si="2"/>
        <v>56.527960877891736</v>
      </c>
      <c r="L22" s="108"/>
      <c r="M22" s="72"/>
      <c r="N22" s="74"/>
      <c r="O22" s="67"/>
      <c r="P22" s="67"/>
      <c r="Q22" s="65"/>
      <c r="R22" s="68"/>
      <c r="S22" s="68"/>
      <c r="T22" s="65"/>
      <c r="U22" s="67">
        <v>84432</v>
      </c>
      <c r="V22" s="67">
        <v>47150.01</v>
      </c>
      <c r="W22" s="65">
        <f t="shared" si="5"/>
        <v>55.84376776577601</v>
      </c>
      <c r="X22" s="67">
        <v>92690</v>
      </c>
      <c r="Y22" s="67">
        <v>59336.47</v>
      </c>
      <c r="Z22" s="69">
        <f t="shared" si="6"/>
        <v>64.01604272305535</v>
      </c>
    </row>
    <row r="23" spans="1:26" ht="27.75" customHeight="1">
      <c r="A23" s="18"/>
      <c r="B23" s="63" t="s">
        <v>29</v>
      </c>
      <c r="C23" s="96">
        <v>635391</v>
      </c>
      <c r="D23" s="97">
        <v>579243.12</v>
      </c>
      <c r="E23" s="107">
        <f t="shared" si="0"/>
        <v>91.16325538133212</v>
      </c>
      <c r="F23" s="99">
        <v>835771</v>
      </c>
      <c r="G23" s="99">
        <v>454770.53</v>
      </c>
      <c r="H23" s="65">
        <f t="shared" si="1"/>
        <v>54.41329383288006</v>
      </c>
      <c r="I23" s="100">
        <v>386488</v>
      </c>
      <c r="J23" s="100">
        <v>214028.31</v>
      </c>
      <c r="K23" s="65">
        <f t="shared" si="2"/>
        <v>55.37773747179732</v>
      </c>
      <c r="L23" s="108"/>
      <c r="M23" s="72"/>
      <c r="N23" s="74"/>
      <c r="O23" s="67"/>
      <c r="P23" s="67"/>
      <c r="Q23" s="65"/>
      <c r="R23" s="68"/>
      <c r="S23" s="68"/>
      <c r="T23" s="65"/>
      <c r="U23" s="67">
        <v>282860</v>
      </c>
      <c r="V23" s="67">
        <v>173825.18</v>
      </c>
      <c r="W23" s="65">
        <f t="shared" si="5"/>
        <v>61.45272573004312</v>
      </c>
      <c r="X23" s="67">
        <v>126423</v>
      </c>
      <c r="Y23" s="67">
        <v>62917.04</v>
      </c>
      <c r="Z23" s="69">
        <f t="shared" si="6"/>
        <v>49.76708352119472</v>
      </c>
    </row>
    <row r="24" spans="1:30" ht="25.5">
      <c r="A24" s="18"/>
      <c r="B24" s="63" t="s">
        <v>30</v>
      </c>
      <c r="C24" s="96">
        <v>631289</v>
      </c>
      <c r="D24" s="97">
        <v>396890.03</v>
      </c>
      <c r="E24" s="107">
        <f t="shared" si="0"/>
        <v>62.86978388661929</v>
      </c>
      <c r="F24" s="99">
        <v>664824</v>
      </c>
      <c r="G24" s="99">
        <v>321787.24</v>
      </c>
      <c r="H24" s="65">
        <f t="shared" si="1"/>
        <v>48.401868765267196</v>
      </c>
      <c r="I24" s="100">
        <v>236886</v>
      </c>
      <c r="J24" s="100">
        <v>200708.74</v>
      </c>
      <c r="K24" s="65">
        <f t="shared" si="2"/>
        <v>84.72798730190894</v>
      </c>
      <c r="L24" s="108"/>
      <c r="M24" s="72"/>
      <c r="N24" s="74"/>
      <c r="O24" s="75"/>
      <c r="P24" s="75"/>
      <c r="Q24" s="65"/>
      <c r="R24" s="68"/>
      <c r="S24" s="68"/>
      <c r="T24" s="65"/>
      <c r="U24" s="67">
        <v>96302</v>
      </c>
      <c r="V24" s="67">
        <v>26868</v>
      </c>
      <c r="W24" s="65">
        <f t="shared" si="5"/>
        <v>27.899732092791428</v>
      </c>
      <c r="X24" s="67">
        <v>109116</v>
      </c>
      <c r="Y24" s="67">
        <v>94210.5</v>
      </c>
      <c r="Z24" s="69">
        <f t="shared" si="6"/>
        <v>86.33976685362367</v>
      </c>
      <c r="AD24" s="109"/>
    </row>
    <row r="25" spans="1:26" ht="26.25" thickBot="1">
      <c r="A25" s="76"/>
      <c r="B25" s="77" t="s">
        <v>31</v>
      </c>
      <c r="C25" s="96">
        <v>3564256</v>
      </c>
      <c r="D25" s="97">
        <v>3722213.83</v>
      </c>
      <c r="E25" s="110">
        <f t="shared" si="0"/>
        <v>104.4317195510087</v>
      </c>
      <c r="F25" s="99">
        <v>2695181</v>
      </c>
      <c r="G25" s="99">
        <v>1458757.5</v>
      </c>
      <c r="H25" s="79">
        <f t="shared" si="1"/>
        <v>54.124658047084786</v>
      </c>
      <c r="I25" s="100">
        <v>666700</v>
      </c>
      <c r="J25" s="100">
        <v>373773.53</v>
      </c>
      <c r="K25" s="79">
        <f t="shared" si="2"/>
        <v>56.06322633868307</v>
      </c>
      <c r="L25" s="111"/>
      <c r="M25" s="82"/>
      <c r="N25" s="83"/>
      <c r="O25" s="84">
        <v>1033370</v>
      </c>
      <c r="P25" s="84">
        <v>593969.91</v>
      </c>
      <c r="Q25" s="79">
        <f>P25/O25*100</f>
        <v>57.47891945769666</v>
      </c>
      <c r="R25" s="85"/>
      <c r="S25" s="85"/>
      <c r="T25" s="79"/>
      <c r="U25" s="84">
        <v>917800</v>
      </c>
      <c r="V25" s="84">
        <v>446985.09</v>
      </c>
      <c r="W25" s="79">
        <f t="shared" si="5"/>
        <v>48.70179668773154</v>
      </c>
      <c r="X25" s="84">
        <v>62311</v>
      </c>
      <c r="Y25" s="84">
        <v>44028.97</v>
      </c>
      <c r="Z25" s="86">
        <f t="shared" si="6"/>
        <v>70.66002792444351</v>
      </c>
    </row>
    <row r="26" spans="1:26" ht="37.5" customHeight="1" thickBot="1">
      <c r="A26" s="18"/>
      <c r="B26" s="88" t="s">
        <v>32</v>
      </c>
      <c r="C26" s="89">
        <f>SUM(C19:C25)</f>
        <v>7375704</v>
      </c>
      <c r="D26" s="92">
        <f>SUM(D19:D25)</f>
        <v>6879929.96</v>
      </c>
      <c r="E26" s="112">
        <f t="shared" si="0"/>
        <v>93.27828177486515</v>
      </c>
      <c r="F26" s="89">
        <f>SUM(F19:F25)</f>
        <v>6924677</v>
      </c>
      <c r="G26" s="92">
        <f>SUM(G19:G25)</f>
        <v>3684583.17</v>
      </c>
      <c r="H26" s="93">
        <f t="shared" si="1"/>
        <v>53.20945901159</v>
      </c>
      <c r="I26" s="92">
        <f>SUM(I19:I25)</f>
        <v>2009599</v>
      </c>
      <c r="J26" s="92">
        <f>SUM(J19:J25)</f>
        <v>1270017.23</v>
      </c>
      <c r="K26" s="93">
        <f t="shared" si="2"/>
        <v>63.19754488333245</v>
      </c>
      <c r="L26" s="95">
        <f>SUM(L19:L25)</f>
        <v>0</v>
      </c>
      <c r="M26" s="95">
        <f>SUM(M19:M25)</f>
        <v>0</v>
      </c>
      <c r="N26" s="94">
        <f>SUM(N19:N25)</f>
        <v>0</v>
      </c>
      <c r="O26" s="92">
        <f>SUM(O19:O25)</f>
        <v>1742168</v>
      </c>
      <c r="P26" s="92">
        <f>SUM(P19:P25)</f>
        <v>1137034.6</v>
      </c>
      <c r="Q26" s="93">
        <f>P26/O26*100</f>
        <v>65.26549678331827</v>
      </c>
      <c r="R26" s="95"/>
      <c r="S26" s="95"/>
      <c r="T26" s="93"/>
      <c r="U26" s="92">
        <f>SUM(U19:U25)</f>
        <v>1633193</v>
      </c>
      <c r="V26" s="92">
        <f>SUM(V19:V25)</f>
        <v>737954.28</v>
      </c>
      <c r="W26" s="93">
        <f t="shared" si="5"/>
        <v>45.18475648622055</v>
      </c>
      <c r="X26" s="92">
        <f>SUM(X19:X25)</f>
        <v>853293</v>
      </c>
      <c r="Y26" s="92">
        <f>SUM(Y19:Y25)</f>
        <v>534577.0599999999</v>
      </c>
      <c r="Z26" s="52">
        <f t="shared" si="6"/>
        <v>62.64871034920009</v>
      </c>
    </row>
    <row r="27" spans="1:26" ht="22.5" customHeight="1" thickBot="1">
      <c r="A27" s="18"/>
      <c r="B27" s="113" t="s">
        <v>33</v>
      </c>
      <c r="C27" s="89">
        <f>C10+C18+C26</f>
        <v>34946126</v>
      </c>
      <c r="D27" s="92">
        <f>D10+D18+D26</f>
        <v>36352872.51</v>
      </c>
      <c r="E27" s="91">
        <f t="shared" si="0"/>
        <v>104.02547197935472</v>
      </c>
      <c r="F27" s="89">
        <f>F10+F18+F26</f>
        <v>34717404</v>
      </c>
      <c r="G27" s="92">
        <f>G10+G18+G26</f>
        <v>18273642.490000002</v>
      </c>
      <c r="H27" s="114">
        <f t="shared" si="1"/>
        <v>52.63539431116452</v>
      </c>
      <c r="I27" s="92">
        <f>I10+I18+I26</f>
        <v>7635634</v>
      </c>
      <c r="J27" s="92">
        <f>J10+J18+J26</f>
        <v>4238378.16</v>
      </c>
      <c r="K27" s="114">
        <f t="shared" si="2"/>
        <v>55.50787478813154</v>
      </c>
      <c r="L27" s="92">
        <f>L10+L18+L26</f>
        <v>181500</v>
      </c>
      <c r="M27" s="92">
        <f>M10+M18+M26</f>
        <v>115397.56</v>
      </c>
      <c r="N27" s="115">
        <f>N10+N18+N26</f>
        <v>63.57992286501377</v>
      </c>
      <c r="O27" s="92">
        <f>O10+O18+O26</f>
        <v>11947598</v>
      </c>
      <c r="P27" s="92">
        <f>P10+P18+P26</f>
        <v>7428196.959999999</v>
      </c>
      <c r="Q27" s="114">
        <f>P27/O27*100</f>
        <v>62.17314107823179</v>
      </c>
      <c r="R27" s="92"/>
      <c r="S27" s="92"/>
      <c r="T27" s="116"/>
      <c r="U27" s="92">
        <f>U10+U18+U26</f>
        <v>10412627</v>
      </c>
      <c r="V27" s="92">
        <f>V10+V18+V26</f>
        <v>4509591.25</v>
      </c>
      <c r="W27" s="114">
        <f t="shared" si="5"/>
        <v>43.30887152684909</v>
      </c>
      <c r="X27" s="92">
        <f>X10+X18+X26</f>
        <v>2445287</v>
      </c>
      <c r="Y27" s="92">
        <f>Y10+Y18+Y26</f>
        <v>1567861.72</v>
      </c>
      <c r="Z27" s="117">
        <f t="shared" si="6"/>
        <v>64.1176974318352</v>
      </c>
    </row>
    <row r="28" spans="1:26" ht="28.5" customHeight="1" thickBot="1">
      <c r="A28" s="118"/>
      <c r="B28" s="119" t="s">
        <v>34</v>
      </c>
      <c r="C28" s="120">
        <v>194961312</v>
      </c>
      <c r="D28" s="121">
        <v>170025947.69</v>
      </c>
      <c r="E28" s="122">
        <f t="shared" si="0"/>
        <v>87.21009617025966</v>
      </c>
      <c r="F28" s="123">
        <v>209025564</v>
      </c>
      <c r="G28" s="124">
        <v>150390978.10999995</v>
      </c>
      <c r="H28" s="114">
        <f t="shared" si="1"/>
        <v>71.94860534379418</v>
      </c>
      <c r="I28" s="125">
        <v>643520</v>
      </c>
      <c r="J28" s="125">
        <v>460514.2</v>
      </c>
      <c r="K28" s="114">
        <f t="shared" si="2"/>
        <v>71.56175410243661</v>
      </c>
      <c r="L28" s="126"/>
      <c r="M28" s="127"/>
      <c r="N28" s="128"/>
      <c r="O28" s="126">
        <v>41845024</v>
      </c>
      <c r="P28" s="127">
        <v>25747400.81</v>
      </c>
      <c r="Q28" s="114">
        <f>P28/O28*100</f>
        <v>61.53037649112114</v>
      </c>
      <c r="R28" s="126">
        <v>23097789</v>
      </c>
      <c r="S28" s="127">
        <v>14069152.19</v>
      </c>
      <c r="T28" s="114">
        <f>S28/R28*100</f>
        <v>60.91125081279425</v>
      </c>
      <c r="U28" s="126"/>
      <c r="V28" s="127"/>
      <c r="W28" s="114"/>
      <c r="X28" s="126">
        <v>3818942</v>
      </c>
      <c r="Y28" s="127">
        <v>2661294.13</v>
      </c>
      <c r="Z28" s="117">
        <f t="shared" si="6"/>
        <v>69.686686260226</v>
      </c>
    </row>
    <row r="29" spans="1:26" ht="24.75" customHeight="1" thickBot="1">
      <c r="A29" s="76"/>
      <c r="B29" s="129" t="s">
        <v>35</v>
      </c>
      <c r="C29" s="130">
        <f>C27+C28</f>
        <v>229907438</v>
      </c>
      <c r="D29" s="131">
        <f>D27+D28</f>
        <v>206378820.2</v>
      </c>
      <c r="E29" s="91">
        <f t="shared" si="0"/>
        <v>89.7660475865074</v>
      </c>
      <c r="F29" s="130">
        <f>F27+F28</f>
        <v>243742968</v>
      </c>
      <c r="G29" s="131">
        <f>G27+G28</f>
        <v>168664620.59999996</v>
      </c>
      <c r="H29" s="93">
        <f t="shared" si="1"/>
        <v>69.19773808613013</v>
      </c>
      <c r="I29" s="130">
        <f>I27+I28</f>
        <v>8279154</v>
      </c>
      <c r="J29" s="130">
        <f>J27+J28</f>
        <v>4698892.36</v>
      </c>
      <c r="K29" s="93">
        <f t="shared" si="2"/>
        <v>56.75570668210786</v>
      </c>
      <c r="L29" s="131">
        <f>L27+L28</f>
        <v>181500</v>
      </c>
      <c r="M29" s="131">
        <f>M27+M28</f>
        <v>115397.56</v>
      </c>
      <c r="N29" s="45">
        <f>N27+N28</f>
        <v>63.57992286501377</v>
      </c>
      <c r="O29" s="131">
        <f>O27+O28</f>
        <v>53792622</v>
      </c>
      <c r="P29" s="131">
        <f>P27+P28</f>
        <v>33175597.769999996</v>
      </c>
      <c r="Q29" s="93">
        <f>P29/O29*100</f>
        <v>61.673137572658185</v>
      </c>
      <c r="R29" s="131">
        <f>R27+R28</f>
        <v>23097789</v>
      </c>
      <c r="S29" s="131">
        <f>S27+S28</f>
        <v>14069152.19</v>
      </c>
      <c r="T29" s="93">
        <f>S29/R29*100</f>
        <v>60.91125081279425</v>
      </c>
      <c r="U29" s="131">
        <f>U27+U28</f>
        <v>10412627</v>
      </c>
      <c r="V29" s="131">
        <f>V27+V28</f>
        <v>4509591.25</v>
      </c>
      <c r="W29" s="93">
        <f>V29/U29*100</f>
        <v>43.30887152684909</v>
      </c>
      <c r="X29" s="131">
        <f>X27+X28</f>
        <v>6264229</v>
      </c>
      <c r="Y29" s="131">
        <f>Y27+Y28</f>
        <v>4229155.85</v>
      </c>
      <c r="Z29" s="52">
        <f t="shared" si="6"/>
        <v>67.51279127886288</v>
      </c>
    </row>
    <row r="30" spans="9:25" ht="12.75">
      <c r="I30" s="132"/>
      <c r="J30" s="133"/>
      <c r="K30" s="132"/>
      <c r="L30" s="132"/>
      <c r="M30" s="132"/>
      <c r="N30" s="132"/>
      <c r="O30" s="132"/>
      <c r="P30" s="133"/>
      <c r="Q30" s="132"/>
      <c r="R30" s="132"/>
      <c r="S30" s="133"/>
      <c r="T30" s="132"/>
      <c r="U30" s="132"/>
      <c r="V30" s="132"/>
      <c r="W30" s="132"/>
      <c r="X30" s="132"/>
      <c r="Y30" s="133"/>
    </row>
    <row r="31" spans="6:8" ht="12.75">
      <c r="F31" s="1"/>
      <c r="G31" s="134"/>
      <c r="H31" s="1"/>
    </row>
    <row r="32" spans="6:8" ht="12.75">
      <c r="F32" s="1"/>
      <c r="G32" s="1"/>
      <c r="H32" s="1"/>
    </row>
    <row r="36" spans="6:7" ht="12.75">
      <c r="F36" s="133"/>
      <c r="G36" s="133"/>
    </row>
    <row r="37" ht="12.75">
      <c r="F37" s="133"/>
    </row>
  </sheetData>
  <sheetProtection/>
  <mergeCells count="11"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cp:lastPrinted>2017-03-20T12:08:17Z</cp:lastPrinted>
  <dcterms:created xsi:type="dcterms:W3CDTF">2017-03-20T12:07:48Z</dcterms:created>
  <dcterms:modified xsi:type="dcterms:W3CDTF">2017-03-20T12:08:21Z</dcterms:modified>
  <cp:category/>
  <cp:version/>
  <cp:contentType/>
  <cp:contentStatus/>
</cp:coreProperties>
</file>