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<sst xmlns="http://schemas.openxmlformats.org/spreadsheetml/2006/main" count="55" uniqueCount="34">
  <si>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</si>
  <si>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</si>
  <si>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</si>
  <si>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</si>
  <si>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</si>
  <si>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</si>
  <si>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</si>
  <si>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</si>
  <si>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</si>
  <si>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</si>
  <si>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</si>
  <si>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</si>
  <si>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</si>
  <si>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</si>
  <si>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</si>
  <si>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</si>
  <si>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</si>
  <si>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</si>
  <si>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</si>
  <si>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</si>
  <si>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</si>
  <si>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</si>
  <si>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</si>
  <si>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</si>
  <si>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</si>
  <si>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</si>
  <si>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</si>
  <si>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</si>
  <si>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</si>
  <si>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</si>
  <si>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</si>
  <si>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</si>
  <si>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</si>
  <si>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30.06.2015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</si>
</sst>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4" fillId="0" borderId="19" xfId="335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4" fillId="0" borderId="19" xfId="338" applyNumberFormat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center" vertical="center"/>
    </xf>
    <xf numFmtId="174" fontId="4" fillId="0" borderId="19" xfId="334" applyNumberFormat="1" applyBorder="1" applyAlignment="1">
      <alignment vertical="center" wrapText="1"/>
      <protection/>
    </xf>
    <xf numFmtId="174" fontId="4" fillId="0" borderId="19" xfId="334" applyNumberFormat="1" applyFont="1" applyBorder="1" applyAlignment="1">
      <alignment vertical="center" wrapText="1"/>
      <protection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8" fillId="0" borderId="19" xfId="333" applyNumberFormat="1" applyFont="1" applyFill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23" xfId="335" applyBorder="1">
      <alignment/>
      <protection/>
    </xf>
    <xf numFmtId="0" fontId="4" fillId="0" borderId="24" xfId="335" applyBorder="1">
      <alignment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6" xfId="338" applyNumberFormat="1" applyBorder="1" applyAlignment="1">
      <alignment vertical="center" wrapText="1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6" xfId="334" applyNumberFormat="1" applyBorder="1" applyAlignment="1">
      <alignment vertical="center" wrapText="1"/>
      <protection/>
    </xf>
    <xf numFmtId="174" fontId="4" fillId="0" borderId="26" xfId="333" applyNumberFormat="1" applyFont="1" applyFill="1" applyBorder="1" applyAlignment="1">
      <alignment vertical="center" wrapText="1"/>
      <protection/>
    </xf>
    <xf numFmtId="1" fontId="4" fillId="0" borderId="26" xfId="333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4" fillId="0" borderId="29" xfId="335" applyBorder="1">
      <alignment/>
      <protection/>
    </xf>
    <xf numFmtId="0" fontId="4" fillId="0" borderId="30" xfId="335" applyBorder="1">
      <alignment/>
      <protection/>
    </xf>
    <xf numFmtId="172" fontId="6" fillId="0" borderId="31" xfId="0" applyNumberFormat="1" applyFont="1" applyFill="1" applyBorder="1" applyAlignment="1">
      <alignment vertical="center"/>
    </xf>
    <xf numFmtId="174" fontId="4" fillId="0" borderId="29" xfId="338" applyNumberFormat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174" fontId="4" fillId="0" borderId="29" xfId="334" applyNumberFormat="1" applyBorder="1" applyAlignment="1">
      <alignment vertical="center" wrapText="1"/>
      <protection/>
    </xf>
    <xf numFmtId="174" fontId="4" fillId="0" borderId="29" xfId="333" applyNumberFormat="1" applyFont="1" applyFill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 wrapText="1"/>
    </xf>
    <xf numFmtId="1" fontId="4" fillId="0" borderId="29" xfId="333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0" fontId="4" fillId="0" borderId="26" xfId="335" applyBorder="1">
      <alignment/>
      <protection/>
    </xf>
    <xf numFmtId="0" fontId="4" fillId="0" borderId="27" xfId="335" applyBorder="1">
      <alignment/>
      <protection/>
    </xf>
    <xf numFmtId="1" fontId="0" fillId="0" borderId="29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" fontId="4" fillId="0" borderId="29" xfId="336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4" fillId="0" borderId="12" xfId="335" applyBorder="1">
      <alignment/>
      <protection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4" xfId="333" applyNumberFormat="1" applyFont="1" applyFill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vertical="center"/>
    </xf>
    <xf numFmtId="174" fontId="0" fillId="0" borderId="26" xfId="0" applyNumberFormat="1" applyFont="1" applyFill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34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4" fillId="0" borderId="34" xfId="335" applyBorder="1">
      <alignment/>
      <protection/>
    </xf>
    <xf numFmtId="174" fontId="4" fillId="0" borderId="34" xfId="338" applyNumberFormat="1" applyBorder="1" applyAlignment="1">
      <alignment vertical="center" wrapText="1"/>
      <protection/>
    </xf>
    <xf numFmtId="174" fontId="4" fillId="0" borderId="34" xfId="334" applyNumberFormat="1" applyBorder="1" applyAlignment="1">
      <alignment vertical="center" wrapText="1"/>
      <protection/>
    </xf>
    <xf numFmtId="174" fontId="6" fillId="0" borderId="41" xfId="0" applyNumberFormat="1" applyFont="1" applyFill="1" applyBorder="1" applyAlignment="1">
      <alignment vertical="center"/>
    </xf>
    <xf numFmtId="1" fontId="8" fillId="0" borderId="41" xfId="333" applyNumberFormat="1" applyFont="1" applyFill="1" applyBorder="1" applyAlignment="1">
      <alignment vertical="center" wrapText="1"/>
      <protection/>
    </xf>
    <xf numFmtId="172" fontId="6" fillId="0" borderId="4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53;&#1040;&#1051;&#1048;&#1047;&#1067;%202015\&#1065;&#1054;&#1055;&#1054;&#1053;&#1045;&#1044;&#1030;&#1051;&#1050;&#1040;\&#1072;&#1085;&#1072;&#1083;&#1110;&#1079;%20%2030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атки 26 06"/>
      <sheetName val="доходи 30 06"/>
      <sheetName val="щопонеділка"/>
      <sheetName val="доходи 22 06"/>
      <sheetName val="Видатки 22 06"/>
      <sheetName val="Видатки 12 06"/>
      <sheetName val="доходи 12 06 "/>
      <sheetName val="Видатки 08 06"/>
      <sheetName val="доходи08 06"/>
      <sheetName val="Видатки 25 05"/>
      <sheetName val="доходи 1805"/>
      <sheetName val="доходи"/>
    </sheetNames>
    <sheetDataSet>
      <sheetData sheetId="1">
        <row r="9">
          <cell r="FH9">
            <v>25844211</v>
          </cell>
          <cell r="FI9">
            <v>27647652.78</v>
          </cell>
        </row>
        <row r="10">
          <cell r="FH10">
            <v>4537869</v>
          </cell>
          <cell r="FI10">
            <v>7789938.17</v>
          </cell>
        </row>
        <row r="11">
          <cell r="FH11">
            <v>648851</v>
          </cell>
          <cell r="FI11">
            <v>1187425.5</v>
          </cell>
        </row>
        <row r="12">
          <cell r="FH12">
            <v>441865</v>
          </cell>
          <cell r="FI12">
            <v>831571.55</v>
          </cell>
        </row>
        <row r="13">
          <cell r="FH13">
            <v>2660306</v>
          </cell>
          <cell r="FI13">
            <v>3175646.18</v>
          </cell>
        </row>
        <row r="14">
          <cell r="FH14">
            <v>987681</v>
          </cell>
          <cell r="FI14">
            <v>1334160.27</v>
          </cell>
        </row>
        <row r="15">
          <cell r="FH15">
            <v>158169</v>
          </cell>
          <cell r="FI15">
            <v>145971.55</v>
          </cell>
        </row>
        <row r="16">
          <cell r="FH16">
            <v>497055</v>
          </cell>
          <cell r="FI16">
            <v>585810.66</v>
          </cell>
        </row>
        <row r="17">
          <cell r="FH17">
            <v>2716876</v>
          </cell>
          <cell r="FI17">
            <v>4805672.86</v>
          </cell>
        </row>
        <row r="18">
          <cell r="FH18">
            <v>413620</v>
          </cell>
          <cell r="FI18">
            <v>395690.43</v>
          </cell>
        </row>
        <row r="19">
          <cell r="FH19">
            <v>128409</v>
          </cell>
          <cell r="FI19">
            <v>291457.18</v>
          </cell>
        </row>
        <row r="20">
          <cell r="FH20">
            <v>83300</v>
          </cell>
          <cell r="FI20">
            <v>110965.29</v>
          </cell>
        </row>
        <row r="21">
          <cell r="FH21">
            <v>272261</v>
          </cell>
          <cell r="FI21">
            <v>366323.55</v>
          </cell>
        </row>
        <row r="22">
          <cell r="FH22">
            <v>324347</v>
          </cell>
          <cell r="FI22">
            <v>411749.22</v>
          </cell>
        </row>
        <row r="23">
          <cell r="FH23">
            <v>65100</v>
          </cell>
          <cell r="FI23">
            <v>278312.2</v>
          </cell>
        </row>
        <row r="24">
          <cell r="FH24">
            <v>1327702</v>
          </cell>
          <cell r="FI24">
            <v>3023776.14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42185</v>
      </c>
      <c r="C2" s="4"/>
      <c r="D2" s="4"/>
    </row>
    <row r="5" spans="2:26" ht="18">
      <c r="B5" s="114" t="s">
        <v>33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ht="13.5" thickBot="1"/>
    <row r="7" spans="1:26" ht="13.5" customHeight="1" thickBot="1">
      <c r="A7" s="5"/>
      <c r="B7" s="6"/>
      <c r="C7" s="129" t="s">
        <v>0</v>
      </c>
      <c r="D7" s="130"/>
      <c r="E7" s="131"/>
      <c r="F7" s="123" t="s">
        <v>1</v>
      </c>
      <c r="G7" s="124"/>
      <c r="H7" s="125"/>
      <c r="I7" s="120" t="s">
        <v>2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</row>
    <row r="8" spans="1:26" ht="27.75" customHeight="1" thickBot="1">
      <c r="A8" s="7"/>
      <c r="B8" s="135" t="s">
        <v>3</v>
      </c>
      <c r="C8" s="132"/>
      <c r="D8" s="133"/>
      <c r="E8" s="134"/>
      <c r="F8" s="126"/>
      <c r="G8" s="127"/>
      <c r="H8" s="128"/>
      <c r="I8" s="120" t="s">
        <v>4</v>
      </c>
      <c r="J8" s="121"/>
      <c r="K8" s="122"/>
      <c r="L8" s="120" t="s">
        <v>5</v>
      </c>
      <c r="M8" s="121"/>
      <c r="N8" s="122"/>
      <c r="O8" s="116" t="s">
        <v>6</v>
      </c>
      <c r="P8" s="117"/>
      <c r="Q8" s="117"/>
      <c r="R8" s="117" t="s">
        <v>7</v>
      </c>
      <c r="S8" s="117"/>
      <c r="T8" s="117"/>
      <c r="U8" s="119" t="s">
        <v>8</v>
      </c>
      <c r="V8" s="117"/>
      <c r="W8" s="117"/>
      <c r="X8" s="117" t="s">
        <v>9</v>
      </c>
      <c r="Y8" s="117"/>
      <c r="Z8" s="118"/>
    </row>
    <row r="9" spans="1:26" ht="87.75" customHeight="1" thickBot="1">
      <c r="A9" s="7"/>
      <c r="B9" s="132"/>
      <c r="C9" s="9" t="s">
        <v>10</v>
      </c>
      <c r="D9" s="10" t="s">
        <v>11</v>
      </c>
      <c r="E9" s="11" t="s">
        <v>12</v>
      </c>
      <c r="F9" s="9" t="s">
        <v>10</v>
      </c>
      <c r="G9" s="10" t="s">
        <v>11</v>
      </c>
      <c r="H9" s="11" t="s">
        <v>12</v>
      </c>
      <c r="I9" s="9" t="s">
        <v>10</v>
      </c>
      <c r="J9" s="10" t="s">
        <v>11</v>
      </c>
      <c r="K9" s="8" t="s">
        <v>12</v>
      </c>
      <c r="L9" s="9" t="s">
        <v>10</v>
      </c>
      <c r="M9" s="10" t="s">
        <v>11</v>
      </c>
      <c r="N9" s="8" t="s">
        <v>12</v>
      </c>
      <c r="O9" s="9" t="s">
        <v>10</v>
      </c>
      <c r="P9" s="10" t="s">
        <v>11</v>
      </c>
      <c r="Q9" s="8" t="s">
        <v>12</v>
      </c>
      <c r="R9" s="9" t="s">
        <v>10</v>
      </c>
      <c r="S9" s="10" t="s">
        <v>11</v>
      </c>
      <c r="T9" s="8" t="s">
        <v>12</v>
      </c>
      <c r="U9" s="9" t="s">
        <v>10</v>
      </c>
      <c r="V9" s="10" t="s">
        <v>11</v>
      </c>
      <c r="W9" s="8" t="s">
        <v>12</v>
      </c>
      <c r="X9" s="9" t="s">
        <v>10</v>
      </c>
      <c r="Y9" s="10" t="s">
        <v>11</v>
      </c>
      <c r="Z9" s="12" t="s">
        <v>12</v>
      </c>
    </row>
    <row r="10" spans="1:26" ht="42.75" customHeight="1" thickBot="1">
      <c r="A10" s="13"/>
      <c r="B10" s="14" t="s">
        <v>13</v>
      </c>
      <c r="C10" s="15">
        <f>'[1]доходи 30 06'!FH10</f>
        <v>4537869</v>
      </c>
      <c r="D10" s="15">
        <f>'[1]доходи 30 06'!FI10</f>
        <v>7789938.17</v>
      </c>
      <c r="E10" s="16">
        <f aca="true" t="shared" si="0" ref="E10:E29">D10/C10*100</f>
        <v>171.66511792209073</v>
      </c>
      <c r="F10" s="17">
        <v>10003463</v>
      </c>
      <c r="G10" s="17">
        <v>8866031.21</v>
      </c>
      <c r="H10" s="18">
        <f aca="true" t="shared" si="1" ref="H10:H29">G10/F10*100</f>
        <v>88.62961966271081</v>
      </c>
      <c r="I10" s="19">
        <v>1365590</v>
      </c>
      <c r="J10" s="20">
        <v>1102686.08</v>
      </c>
      <c r="K10" s="18">
        <f aca="true" t="shared" si="2" ref="K10:K29">J10/I10*100</f>
        <v>80.7479609546057</v>
      </c>
      <c r="L10" s="21"/>
      <c r="M10" s="22"/>
      <c r="N10" s="23"/>
      <c r="O10" s="24">
        <v>4588693</v>
      </c>
      <c r="P10" s="24">
        <v>4333721.79</v>
      </c>
      <c r="Q10" s="25">
        <f aca="true" t="shared" si="3" ref="Q10:Q15">P10/O10*100</f>
        <v>94.44348946421127</v>
      </c>
      <c r="R10" s="26"/>
      <c r="S10" s="26"/>
      <c r="T10" s="18"/>
      <c r="U10" s="24">
        <v>3743180</v>
      </c>
      <c r="V10" s="24">
        <v>3251856.75</v>
      </c>
      <c r="W10" s="18">
        <f aca="true" t="shared" si="4" ref="W10:W18">V10/U10*100</f>
        <v>86.8741751665696</v>
      </c>
      <c r="X10" s="24"/>
      <c r="Y10" s="24"/>
      <c r="Z10" s="27"/>
    </row>
    <row r="11" spans="1:26" ht="39.75" customHeight="1">
      <c r="A11" s="7"/>
      <c r="B11" s="28" t="s">
        <v>14</v>
      </c>
      <c r="C11" s="29">
        <f>'[1]доходи 30 06'!FH11</f>
        <v>648851</v>
      </c>
      <c r="D11" s="30">
        <f>'[1]доходи 30 06'!FI11</f>
        <v>1187425.5</v>
      </c>
      <c r="E11" s="31">
        <f t="shared" si="0"/>
        <v>183.00434152062647</v>
      </c>
      <c r="F11" s="32">
        <v>1520326</v>
      </c>
      <c r="G11" s="32">
        <v>1403101.22</v>
      </c>
      <c r="H11" s="33">
        <f t="shared" si="1"/>
        <v>92.2894971210122</v>
      </c>
      <c r="I11" s="34">
        <v>481512</v>
      </c>
      <c r="J11" s="35">
        <v>436471.02</v>
      </c>
      <c r="K11" s="33">
        <f t="shared" si="2"/>
        <v>90.64592782734387</v>
      </c>
      <c r="L11" s="36"/>
      <c r="M11" s="36"/>
      <c r="N11" s="33"/>
      <c r="O11" s="36">
        <v>655613</v>
      </c>
      <c r="P11" s="36">
        <v>640977.25</v>
      </c>
      <c r="Q11" s="33">
        <f t="shared" si="3"/>
        <v>97.76762358281486</v>
      </c>
      <c r="R11" s="37"/>
      <c r="S11" s="37"/>
      <c r="T11" s="33"/>
      <c r="U11" s="36">
        <v>136298</v>
      </c>
      <c r="V11" s="36">
        <v>98963.55</v>
      </c>
      <c r="W11" s="33">
        <f t="shared" si="4"/>
        <v>72.6082187559612</v>
      </c>
      <c r="X11" s="36">
        <v>246903</v>
      </c>
      <c r="Y11" s="36">
        <v>226689.4</v>
      </c>
      <c r="Z11" s="38">
        <f aca="true" t="shared" si="5" ref="Z11:Z18">Y11/X11*100</f>
        <v>91.81314119310012</v>
      </c>
    </row>
    <row r="12" spans="1:26" ht="25.5">
      <c r="A12" s="7"/>
      <c r="B12" s="39" t="s">
        <v>15</v>
      </c>
      <c r="C12" s="40">
        <f>'[1]доходи 30 06'!FH12</f>
        <v>441865</v>
      </c>
      <c r="D12" s="41">
        <f>'[1]доходи 30 06'!FI12</f>
        <v>831571.55</v>
      </c>
      <c r="E12" s="42">
        <f t="shared" si="0"/>
        <v>188.19584035848052</v>
      </c>
      <c r="F12" s="43">
        <v>1409165</v>
      </c>
      <c r="G12" s="43">
        <v>1335742.69</v>
      </c>
      <c r="H12" s="44">
        <f t="shared" si="1"/>
        <v>94.78965841473497</v>
      </c>
      <c r="I12" s="45">
        <v>541323</v>
      </c>
      <c r="J12" s="46">
        <v>519401.08</v>
      </c>
      <c r="K12" s="44">
        <f t="shared" si="2"/>
        <v>95.95030693319885</v>
      </c>
      <c r="L12" s="47"/>
      <c r="M12" s="47"/>
      <c r="N12" s="44"/>
      <c r="O12" s="48">
        <v>561334</v>
      </c>
      <c r="P12" s="48">
        <v>551402.88</v>
      </c>
      <c r="Q12" s="44">
        <f t="shared" si="3"/>
        <v>98.23080020094989</v>
      </c>
      <c r="R12" s="49"/>
      <c r="S12" s="49"/>
      <c r="T12" s="44"/>
      <c r="U12" s="48">
        <v>69836</v>
      </c>
      <c r="V12" s="48">
        <v>54903.69</v>
      </c>
      <c r="W12" s="44">
        <f t="shared" si="4"/>
        <v>78.61803367890487</v>
      </c>
      <c r="X12" s="48">
        <v>232972</v>
      </c>
      <c r="Y12" s="48">
        <v>206435.04</v>
      </c>
      <c r="Z12" s="50">
        <f t="shared" si="5"/>
        <v>88.60937795099841</v>
      </c>
    </row>
    <row r="13" spans="1:26" ht="25.5">
      <c r="A13" s="7"/>
      <c r="B13" s="39" t="s">
        <v>16</v>
      </c>
      <c r="C13" s="51">
        <f>'[1]доходи 30 06'!FH13</f>
        <v>2660306</v>
      </c>
      <c r="D13" s="52">
        <f>'[1]доходи 30 06'!FI13</f>
        <v>3175646.18</v>
      </c>
      <c r="E13" s="42">
        <f t="shared" si="0"/>
        <v>119.37146253100208</v>
      </c>
      <c r="F13" s="43">
        <v>4934801</v>
      </c>
      <c r="G13" s="43">
        <v>4670514.03</v>
      </c>
      <c r="H13" s="44">
        <f t="shared" si="1"/>
        <v>94.6444249727598</v>
      </c>
      <c r="I13" s="45">
        <v>1239679</v>
      </c>
      <c r="J13" s="46">
        <v>1161137.26</v>
      </c>
      <c r="K13" s="44">
        <f t="shared" si="2"/>
        <v>93.66434859346654</v>
      </c>
      <c r="L13" s="53"/>
      <c r="M13" s="53"/>
      <c r="N13" s="44"/>
      <c r="O13" s="48">
        <v>996040</v>
      </c>
      <c r="P13" s="48">
        <v>995615.79</v>
      </c>
      <c r="Q13" s="44">
        <f t="shared" si="3"/>
        <v>99.95741034496606</v>
      </c>
      <c r="R13" s="49"/>
      <c r="S13" s="49"/>
      <c r="T13" s="44"/>
      <c r="U13" s="48">
        <v>1946424</v>
      </c>
      <c r="V13" s="48">
        <v>1786971.38</v>
      </c>
      <c r="W13" s="44">
        <f t="shared" si="4"/>
        <v>91.80791954887526</v>
      </c>
      <c r="X13" s="48">
        <v>651609</v>
      </c>
      <c r="Y13" s="48">
        <v>625740.6</v>
      </c>
      <c r="Z13" s="50">
        <f t="shared" si="5"/>
        <v>96.03007324944866</v>
      </c>
    </row>
    <row r="14" spans="1:26" ht="25.5">
      <c r="A14" s="7"/>
      <c r="B14" s="39" t="s">
        <v>17</v>
      </c>
      <c r="C14" s="51">
        <f>'[1]доходи 30 06'!FH14</f>
        <v>987681</v>
      </c>
      <c r="D14" s="52">
        <f>'[1]доходи 30 06'!FI14</f>
        <v>1334160.27</v>
      </c>
      <c r="E14" s="42">
        <f t="shared" si="0"/>
        <v>135.08007848687987</v>
      </c>
      <c r="F14" s="43">
        <v>3160389</v>
      </c>
      <c r="G14" s="43">
        <v>2878442.51</v>
      </c>
      <c r="H14" s="44">
        <f t="shared" si="1"/>
        <v>91.07874093980203</v>
      </c>
      <c r="I14" s="45">
        <v>624904</v>
      </c>
      <c r="J14" s="46">
        <v>580898.17</v>
      </c>
      <c r="K14" s="44">
        <f t="shared" si="2"/>
        <v>92.95798554657996</v>
      </c>
      <c r="L14" s="48">
        <v>264892</v>
      </c>
      <c r="M14" s="48">
        <v>205959.73</v>
      </c>
      <c r="N14" s="44">
        <f>M14/L14*100</f>
        <v>77.75234057653687</v>
      </c>
      <c r="O14" s="48">
        <v>1489038</v>
      </c>
      <c r="P14" s="48">
        <v>1430155.79</v>
      </c>
      <c r="Q14" s="44">
        <f t="shared" si="3"/>
        <v>96.04562072962544</v>
      </c>
      <c r="R14" s="49"/>
      <c r="S14" s="49"/>
      <c r="T14" s="44"/>
      <c r="U14" s="48">
        <v>343203</v>
      </c>
      <c r="V14" s="48">
        <v>317812.64</v>
      </c>
      <c r="W14" s="44">
        <f t="shared" si="4"/>
        <v>92.60194112522326</v>
      </c>
      <c r="X14" s="48">
        <v>433352</v>
      </c>
      <c r="Y14" s="48">
        <v>342316.18</v>
      </c>
      <c r="Z14" s="50">
        <f t="shared" si="5"/>
        <v>78.99263877863723</v>
      </c>
    </row>
    <row r="15" spans="1:26" ht="25.5">
      <c r="A15" s="7"/>
      <c r="B15" s="39" t="s">
        <v>18</v>
      </c>
      <c r="C15" s="40">
        <f>'[1]доходи 30 06'!FH15</f>
        <v>158169</v>
      </c>
      <c r="D15" s="41">
        <f>'[1]доходи 30 06'!FI15</f>
        <v>145971.55</v>
      </c>
      <c r="E15" s="42">
        <f t="shared" si="0"/>
        <v>92.28834348070734</v>
      </c>
      <c r="F15" s="43">
        <v>521224</v>
      </c>
      <c r="G15" s="43">
        <v>445963.42</v>
      </c>
      <c r="H15" s="44">
        <f t="shared" si="1"/>
        <v>85.56079919573925</v>
      </c>
      <c r="I15" s="45">
        <v>180800</v>
      </c>
      <c r="J15" s="46">
        <v>164438.56</v>
      </c>
      <c r="K15" s="44">
        <f t="shared" si="2"/>
        <v>90.95053097345132</v>
      </c>
      <c r="L15" s="54"/>
      <c r="M15" s="55"/>
      <c r="N15" s="56"/>
      <c r="O15" s="48">
        <v>219926</v>
      </c>
      <c r="P15" s="48">
        <v>192328.08</v>
      </c>
      <c r="Q15" s="44">
        <f t="shared" si="3"/>
        <v>87.45126997262716</v>
      </c>
      <c r="R15" s="49"/>
      <c r="S15" s="49"/>
      <c r="T15" s="44"/>
      <c r="U15" s="48">
        <v>10110</v>
      </c>
      <c r="V15" s="48">
        <v>1721</v>
      </c>
      <c r="W15" s="44">
        <f t="shared" si="4"/>
        <v>17.022749752720078</v>
      </c>
      <c r="X15" s="48">
        <v>110388</v>
      </c>
      <c r="Y15" s="48">
        <v>87475.78</v>
      </c>
      <c r="Z15" s="50">
        <f t="shared" si="5"/>
        <v>79.24392144073632</v>
      </c>
    </row>
    <row r="16" spans="1:26" ht="25.5">
      <c r="A16" s="7"/>
      <c r="B16" s="39" t="s">
        <v>19</v>
      </c>
      <c r="C16" s="51">
        <f>'[1]доходи 30 06'!FH16</f>
        <v>497055</v>
      </c>
      <c r="D16" s="52">
        <f>'[1]доходи 30 06'!FI16</f>
        <v>585810.66</v>
      </c>
      <c r="E16" s="42">
        <f t="shared" si="0"/>
        <v>117.85630564022091</v>
      </c>
      <c r="F16" s="43">
        <v>707076</v>
      </c>
      <c r="G16" s="43">
        <v>602964.57</v>
      </c>
      <c r="H16" s="44">
        <f t="shared" si="1"/>
        <v>85.27577940702272</v>
      </c>
      <c r="I16" s="45">
        <v>466220</v>
      </c>
      <c r="J16" s="46">
        <v>427552.7</v>
      </c>
      <c r="K16" s="44">
        <f t="shared" si="2"/>
        <v>91.70621165973147</v>
      </c>
      <c r="L16" s="54"/>
      <c r="M16" s="55"/>
      <c r="N16" s="57"/>
      <c r="O16" s="58"/>
      <c r="P16" s="58"/>
      <c r="Q16" s="44"/>
      <c r="R16" s="49"/>
      <c r="S16" s="49"/>
      <c r="T16" s="44"/>
      <c r="U16" s="48">
        <v>130172</v>
      </c>
      <c r="V16" s="48">
        <v>79370.68</v>
      </c>
      <c r="W16" s="44">
        <f t="shared" si="4"/>
        <v>60.973696340226766</v>
      </c>
      <c r="X16" s="48">
        <v>93684</v>
      </c>
      <c r="Y16" s="48">
        <v>79541.19</v>
      </c>
      <c r="Z16" s="50">
        <f t="shared" si="5"/>
        <v>84.90370821058025</v>
      </c>
    </row>
    <row r="17" spans="1:26" ht="26.25" thickBot="1">
      <c r="A17" s="59"/>
      <c r="B17" s="60" t="s">
        <v>20</v>
      </c>
      <c r="C17" s="61">
        <f>'[1]доходи 30 06'!FH17</f>
        <v>2716876</v>
      </c>
      <c r="D17" s="61">
        <f>'[1]доходи 30 06'!FI17</f>
        <v>4805672.86</v>
      </c>
      <c r="E17" s="62">
        <f t="shared" si="0"/>
        <v>176.8823037930329</v>
      </c>
      <c r="F17" s="43">
        <v>5664275</v>
      </c>
      <c r="G17" s="43">
        <v>4299400.81</v>
      </c>
      <c r="H17" s="63">
        <f t="shared" si="1"/>
        <v>75.90381487480745</v>
      </c>
      <c r="I17" s="45">
        <v>1020827</v>
      </c>
      <c r="J17" s="64">
        <v>785727.77</v>
      </c>
      <c r="K17" s="63">
        <f t="shared" si="2"/>
        <v>76.96972846525415</v>
      </c>
      <c r="L17" s="65"/>
      <c r="M17" s="66"/>
      <c r="N17" s="67"/>
      <c r="O17" s="68">
        <v>2645610</v>
      </c>
      <c r="P17" s="68">
        <v>2205340.24</v>
      </c>
      <c r="Q17" s="63">
        <f>P17/O17*100</f>
        <v>83.35847838494715</v>
      </c>
      <c r="R17" s="69"/>
      <c r="S17" s="69"/>
      <c r="T17" s="63"/>
      <c r="U17" s="68">
        <v>1247287</v>
      </c>
      <c r="V17" s="68">
        <v>700834.13</v>
      </c>
      <c r="W17" s="63">
        <f t="shared" si="4"/>
        <v>56.18868231609886</v>
      </c>
      <c r="X17" s="68">
        <v>686263</v>
      </c>
      <c r="Y17" s="68">
        <v>549210.67</v>
      </c>
      <c r="Z17" s="70">
        <f t="shared" si="5"/>
        <v>80.0291826894354</v>
      </c>
    </row>
    <row r="18" spans="1:26" ht="26.25" thickBot="1">
      <c r="A18" s="71"/>
      <c r="B18" s="72" t="s">
        <v>21</v>
      </c>
      <c r="C18" s="73">
        <f>SUM(C11:C17)</f>
        <v>8110803</v>
      </c>
      <c r="D18" s="73">
        <f>SUM(D11:D17)</f>
        <v>12066258.57</v>
      </c>
      <c r="E18" s="74">
        <f t="shared" si="0"/>
        <v>148.76774309522744</v>
      </c>
      <c r="F18" s="75">
        <f>SUM(F11:F17)</f>
        <v>17917256</v>
      </c>
      <c r="G18" s="75">
        <f>SUM(G11:G17)</f>
        <v>15636129.25</v>
      </c>
      <c r="H18" s="76">
        <f t="shared" si="1"/>
        <v>87.2685485433707</v>
      </c>
      <c r="I18" s="75">
        <f>SUM(I11:I17)</f>
        <v>4555265</v>
      </c>
      <c r="J18" s="75">
        <f>SUM(J11:J17)</f>
        <v>4075626.5600000005</v>
      </c>
      <c r="K18" s="76">
        <f t="shared" si="2"/>
        <v>89.4706797518915</v>
      </c>
      <c r="L18" s="77">
        <f>SUM(L11:L17)</f>
        <v>264892</v>
      </c>
      <c r="M18" s="75">
        <f>SUM(M11:M17)</f>
        <v>205959.73</v>
      </c>
      <c r="N18" s="76">
        <f>M18/L18*100</f>
        <v>77.75234057653687</v>
      </c>
      <c r="O18" s="75">
        <f>SUM(O11:O17)</f>
        <v>6567561</v>
      </c>
      <c r="P18" s="75">
        <f>SUM(P11:P17)</f>
        <v>6015820.03</v>
      </c>
      <c r="Q18" s="76">
        <f>P18/O18*100</f>
        <v>91.59899740558177</v>
      </c>
      <c r="R18" s="78">
        <f>SUM(R11:R17)</f>
        <v>0</v>
      </c>
      <c r="S18" s="78">
        <f>SUM(S11:S17)</f>
        <v>0</v>
      </c>
      <c r="T18" s="76"/>
      <c r="U18" s="75">
        <f>SUM(U11:U17)</f>
        <v>3883330</v>
      </c>
      <c r="V18" s="75">
        <f>SUM(V11:V17)</f>
        <v>3040577.07</v>
      </c>
      <c r="W18" s="76">
        <f t="shared" si="4"/>
        <v>78.298189182995</v>
      </c>
      <c r="X18" s="75">
        <f>SUM(X11:X17)</f>
        <v>2455171</v>
      </c>
      <c r="Y18" s="75">
        <f>SUM(Y11:Y17)</f>
        <v>2117408.86</v>
      </c>
      <c r="Z18" s="27">
        <f t="shared" si="5"/>
        <v>86.24282626342523</v>
      </c>
    </row>
    <row r="19" spans="1:26" ht="25.5">
      <c r="A19" s="7"/>
      <c r="B19" s="28" t="s">
        <v>22</v>
      </c>
      <c r="C19" s="40">
        <f>'[1]доходи 30 06'!FH18</f>
        <v>413620</v>
      </c>
      <c r="D19" s="40">
        <f>'[1]доходи 30 06'!FI18</f>
        <v>395690.43</v>
      </c>
      <c r="E19" s="79">
        <f t="shared" si="0"/>
        <v>95.66520719500991</v>
      </c>
      <c r="F19" s="43">
        <v>290393</v>
      </c>
      <c r="G19" s="43">
        <v>258317.18</v>
      </c>
      <c r="H19" s="33">
        <f t="shared" si="1"/>
        <v>88.95434118591012</v>
      </c>
      <c r="I19" s="45">
        <v>228612</v>
      </c>
      <c r="J19" s="45">
        <v>221636.18</v>
      </c>
      <c r="K19" s="33">
        <f t="shared" si="2"/>
        <v>96.94862036988434</v>
      </c>
      <c r="L19" s="80"/>
      <c r="M19" s="81"/>
      <c r="N19" s="82"/>
      <c r="O19" s="83"/>
      <c r="P19" s="83"/>
      <c r="Q19" s="33"/>
      <c r="R19" s="84"/>
      <c r="S19" s="84"/>
      <c r="T19" s="33"/>
      <c r="U19" s="36">
        <v>61781</v>
      </c>
      <c r="V19" s="36">
        <v>36681</v>
      </c>
      <c r="W19" s="33"/>
      <c r="X19" s="85"/>
      <c r="Y19" s="85"/>
      <c r="Z19" s="38"/>
    </row>
    <row r="20" spans="1:26" ht="25.5">
      <c r="A20" s="7"/>
      <c r="B20" s="39" t="s">
        <v>23</v>
      </c>
      <c r="C20" s="40">
        <f>'[1]доходи 30 06'!FH19</f>
        <v>128409</v>
      </c>
      <c r="D20" s="40">
        <f>'[1]доходи 30 06'!FI19</f>
        <v>291457.18</v>
      </c>
      <c r="E20" s="42">
        <f t="shared" si="0"/>
        <v>226.9756636995849</v>
      </c>
      <c r="F20" s="43">
        <v>851812</v>
      </c>
      <c r="G20" s="43">
        <v>795612.41</v>
      </c>
      <c r="H20" s="44">
        <f t="shared" si="1"/>
        <v>93.40234817072313</v>
      </c>
      <c r="I20" s="45">
        <v>254795</v>
      </c>
      <c r="J20" s="45">
        <v>245046.53</v>
      </c>
      <c r="K20" s="44">
        <f t="shared" si="2"/>
        <v>96.17399478011734</v>
      </c>
      <c r="L20" s="86"/>
      <c r="M20" s="55"/>
      <c r="N20" s="57"/>
      <c r="O20" s="48">
        <v>328053</v>
      </c>
      <c r="P20" s="48">
        <v>319905.76</v>
      </c>
      <c r="Q20" s="44">
        <f>P20/O20*100</f>
        <v>97.51648666526445</v>
      </c>
      <c r="R20" s="49"/>
      <c r="S20" s="49"/>
      <c r="T20" s="44"/>
      <c r="U20" s="48">
        <v>23115</v>
      </c>
      <c r="V20" s="48">
        <v>12474.85</v>
      </c>
      <c r="W20" s="44">
        <f aca="true" t="shared" si="6" ref="W20:W27">V20/U20*100</f>
        <v>53.96863508544235</v>
      </c>
      <c r="X20" s="48">
        <v>244349</v>
      </c>
      <c r="Y20" s="48">
        <v>218185.27</v>
      </c>
      <c r="Z20" s="50">
        <f aca="true" t="shared" si="7" ref="Z20:Z29">Y20/X20*100</f>
        <v>89.292475107326</v>
      </c>
    </row>
    <row r="21" spans="1:26" ht="25.5">
      <c r="A21" s="7"/>
      <c r="B21" s="39" t="s">
        <v>24</v>
      </c>
      <c r="C21" s="40">
        <f>'[1]доходи 30 06'!FH20</f>
        <v>83300</v>
      </c>
      <c r="D21" s="40">
        <f>'[1]доходи 30 06'!FI20</f>
        <v>110965.29</v>
      </c>
      <c r="E21" s="42">
        <f t="shared" si="0"/>
        <v>133.21163265306123</v>
      </c>
      <c r="F21" s="43">
        <v>443429</v>
      </c>
      <c r="G21" s="43">
        <v>388500.71</v>
      </c>
      <c r="H21" s="44">
        <f t="shared" si="1"/>
        <v>87.6128331705865</v>
      </c>
      <c r="I21" s="45">
        <v>252010</v>
      </c>
      <c r="J21" s="45">
        <v>221557.02</v>
      </c>
      <c r="K21" s="44">
        <f t="shared" si="2"/>
        <v>87.91596365223602</v>
      </c>
      <c r="L21" s="86"/>
      <c r="M21" s="55"/>
      <c r="N21" s="57"/>
      <c r="O21" s="58"/>
      <c r="P21" s="58"/>
      <c r="Q21" s="44"/>
      <c r="R21" s="49"/>
      <c r="S21" s="49"/>
      <c r="T21" s="44"/>
      <c r="U21" s="48">
        <v>20060</v>
      </c>
      <c r="V21" s="48">
        <v>10316</v>
      </c>
      <c r="W21" s="44">
        <f t="shared" si="6"/>
        <v>51.42572283150548</v>
      </c>
      <c r="X21" s="48">
        <v>171359</v>
      </c>
      <c r="Y21" s="48">
        <v>156627.69</v>
      </c>
      <c r="Z21" s="50">
        <f t="shared" si="7"/>
        <v>91.40324698440118</v>
      </c>
    </row>
    <row r="22" spans="1:26" ht="25.5">
      <c r="A22" s="7"/>
      <c r="B22" s="39" t="s">
        <v>25</v>
      </c>
      <c r="C22" s="40">
        <f>'[1]доходи 30 06'!FH21</f>
        <v>272261</v>
      </c>
      <c r="D22" s="40">
        <f>'[1]доходи 30 06'!FI21</f>
        <v>366323.55</v>
      </c>
      <c r="E22" s="42">
        <f t="shared" si="0"/>
        <v>134.54866837336232</v>
      </c>
      <c r="F22" s="43">
        <v>571668</v>
      </c>
      <c r="G22" s="43">
        <v>468173.56</v>
      </c>
      <c r="H22" s="44">
        <f t="shared" si="1"/>
        <v>81.89605855146694</v>
      </c>
      <c r="I22" s="45">
        <v>276801</v>
      </c>
      <c r="J22" s="45">
        <v>262652.35</v>
      </c>
      <c r="K22" s="44">
        <f t="shared" si="2"/>
        <v>94.88851196346833</v>
      </c>
      <c r="L22" s="86"/>
      <c r="M22" s="55"/>
      <c r="N22" s="57"/>
      <c r="O22" s="48"/>
      <c r="P22" s="48"/>
      <c r="Q22" s="44"/>
      <c r="R22" s="49"/>
      <c r="S22" s="49"/>
      <c r="T22" s="44"/>
      <c r="U22" s="48">
        <v>169958</v>
      </c>
      <c r="V22" s="48">
        <v>142035.37</v>
      </c>
      <c r="W22" s="44">
        <f t="shared" si="6"/>
        <v>83.57086456653997</v>
      </c>
      <c r="X22" s="48">
        <v>124909</v>
      </c>
      <c r="Y22" s="48">
        <v>63485.84</v>
      </c>
      <c r="Z22" s="50">
        <f t="shared" si="7"/>
        <v>50.82567309000952</v>
      </c>
    </row>
    <row r="23" spans="1:26" ht="27.75" customHeight="1">
      <c r="A23" s="7"/>
      <c r="B23" s="39" t="s">
        <v>26</v>
      </c>
      <c r="C23" s="40">
        <f>'[1]доходи 30 06'!FH22</f>
        <v>324347</v>
      </c>
      <c r="D23" s="40">
        <f>'[1]доходи 30 06'!FI22</f>
        <v>411749.22</v>
      </c>
      <c r="E23" s="42">
        <f t="shared" si="0"/>
        <v>126.94713377956323</v>
      </c>
      <c r="F23" s="43">
        <v>809302</v>
      </c>
      <c r="G23" s="43">
        <v>624490.72</v>
      </c>
      <c r="H23" s="44">
        <f t="shared" si="1"/>
        <v>77.16411426142528</v>
      </c>
      <c r="I23" s="45">
        <v>387240</v>
      </c>
      <c r="J23" s="45">
        <v>365233.65</v>
      </c>
      <c r="K23" s="44">
        <f t="shared" si="2"/>
        <v>94.31712891230245</v>
      </c>
      <c r="L23" s="86"/>
      <c r="M23" s="55"/>
      <c r="N23" s="57"/>
      <c r="O23" s="48"/>
      <c r="P23" s="48"/>
      <c r="Q23" s="44"/>
      <c r="R23" s="49"/>
      <c r="S23" s="49"/>
      <c r="T23" s="44"/>
      <c r="U23" s="48">
        <v>220134</v>
      </c>
      <c r="V23" s="48">
        <v>153912.08</v>
      </c>
      <c r="W23" s="44">
        <f t="shared" si="6"/>
        <v>69.91745028028382</v>
      </c>
      <c r="X23" s="48">
        <v>126825</v>
      </c>
      <c r="Y23" s="48">
        <v>97544.99</v>
      </c>
      <c r="Z23" s="50">
        <f t="shared" si="7"/>
        <v>76.91306130494777</v>
      </c>
    </row>
    <row r="24" spans="1:30" ht="25.5">
      <c r="A24" s="7"/>
      <c r="B24" s="39" t="s">
        <v>27</v>
      </c>
      <c r="C24" s="40">
        <f>'[1]доходи 30 06'!FH23</f>
        <v>65100</v>
      </c>
      <c r="D24" s="40">
        <f>'[1]доходи 30 06'!FI23</f>
        <v>278312.2</v>
      </c>
      <c r="E24" s="42">
        <f t="shared" si="0"/>
        <v>427.5149001536098</v>
      </c>
      <c r="F24" s="43">
        <v>347278</v>
      </c>
      <c r="G24" s="43">
        <v>300025.95</v>
      </c>
      <c r="H24" s="44">
        <f t="shared" si="1"/>
        <v>86.39359533284573</v>
      </c>
      <c r="I24" s="45">
        <v>197220</v>
      </c>
      <c r="J24" s="45">
        <v>174445.01</v>
      </c>
      <c r="K24" s="44">
        <f t="shared" si="2"/>
        <v>88.45198762802961</v>
      </c>
      <c r="L24" s="86"/>
      <c r="M24" s="55"/>
      <c r="N24" s="57"/>
      <c r="O24" s="58"/>
      <c r="P24" s="58"/>
      <c r="Q24" s="44"/>
      <c r="R24" s="49"/>
      <c r="S24" s="49"/>
      <c r="T24" s="44"/>
      <c r="U24" s="48">
        <v>18080</v>
      </c>
      <c r="V24" s="48">
        <v>16854.99</v>
      </c>
      <c r="W24" s="44">
        <f t="shared" si="6"/>
        <v>93.2245022123894</v>
      </c>
      <c r="X24" s="48">
        <v>131978</v>
      </c>
      <c r="Y24" s="48">
        <v>108725.95</v>
      </c>
      <c r="Z24" s="50">
        <f t="shared" si="7"/>
        <v>82.38187425176923</v>
      </c>
      <c r="AD24" s="87"/>
    </row>
    <row r="25" spans="1:26" ht="26.25" thickBot="1">
      <c r="A25" s="59"/>
      <c r="B25" s="60" t="s">
        <v>28</v>
      </c>
      <c r="C25" s="40">
        <f>'[1]доходи 30 06'!FH24</f>
        <v>1327702</v>
      </c>
      <c r="D25" s="40">
        <f>'[1]доходи 30 06'!FI24</f>
        <v>3023776.14</v>
      </c>
      <c r="E25" s="62">
        <f t="shared" si="0"/>
        <v>227.74509189562116</v>
      </c>
      <c r="F25" s="43">
        <v>3069345</v>
      </c>
      <c r="G25" s="43">
        <v>1872603.24</v>
      </c>
      <c r="H25" s="63">
        <f t="shared" si="1"/>
        <v>61.00986497119092</v>
      </c>
      <c r="I25" s="45">
        <v>758869</v>
      </c>
      <c r="J25" s="45">
        <v>532899.43</v>
      </c>
      <c r="K25" s="63">
        <f t="shared" si="2"/>
        <v>70.222848739374</v>
      </c>
      <c r="L25" s="88"/>
      <c r="M25" s="66"/>
      <c r="N25" s="67"/>
      <c r="O25" s="68">
        <v>1333115</v>
      </c>
      <c r="P25" s="68">
        <v>859660.92</v>
      </c>
      <c r="Q25" s="63">
        <f>P25/O25*100</f>
        <v>64.48512843978202</v>
      </c>
      <c r="R25" s="69"/>
      <c r="S25" s="69"/>
      <c r="T25" s="63"/>
      <c r="U25" s="68">
        <v>876561</v>
      </c>
      <c r="V25" s="68">
        <v>404761.94</v>
      </c>
      <c r="W25" s="63">
        <f t="shared" si="6"/>
        <v>46.17612921405356</v>
      </c>
      <c r="X25" s="68">
        <v>80800</v>
      </c>
      <c r="Y25" s="68">
        <v>55680.95</v>
      </c>
      <c r="Z25" s="70">
        <f t="shared" si="7"/>
        <v>68.91206683168316</v>
      </c>
    </row>
    <row r="26" spans="1:26" ht="37.5" customHeight="1" thickBot="1">
      <c r="A26" s="7"/>
      <c r="B26" s="72" t="s">
        <v>29</v>
      </c>
      <c r="C26" s="73">
        <f>SUM(C19:C25)</f>
        <v>2614739</v>
      </c>
      <c r="D26" s="75">
        <f>SUM(D19:D25)</f>
        <v>4878274.01</v>
      </c>
      <c r="E26" s="89">
        <f t="shared" si="0"/>
        <v>186.56829649154275</v>
      </c>
      <c r="F26" s="90">
        <f>SUM(F19:F25)</f>
        <v>6383227</v>
      </c>
      <c r="G26" s="75">
        <f>SUM(G19:G25)</f>
        <v>4707723.7700000005</v>
      </c>
      <c r="H26" s="76">
        <f t="shared" si="1"/>
        <v>73.75147037697391</v>
      </c>
      <c r="I26" s="75">
        <f>SUM(I19:I25)</f>
        <v>2355547</v>
      </c>
      <c r="J26" s="75">
        <f>SUM(J19:J25)</f>
        <v>2023470.17</v>
      </c>
      <c r="K26" s="76">
        <f t="shared" si="2"/>
        <v>85.90234752267733</v>
      </c>
      <c r="L26" s="78">
        <f>SUM(L19:L25)</f>
        <v>0</v>
      </c>
      <c r="M26" s="78">
        <f>SUM(M19:M25)</f>
        <v>0</v>
      </c>
      <c r="N26" s="77">
        <f>SUM(N19:N25)</f>
        <v>0</v>
      </c>
      <c r="O26" s="75">
        <f>SUM(O19:O25)</f>
        <v>1661168</v>
      </c>
      <c r="P26" s="75">
        <f>SUM(P19:P25)</f>
        <v>1179566.6800000002</v>
      </c>
      <c r="Q26" s="76">
        <f>P26/O26*100</f>
        <v>71.00827128863547</v>
      </c>
      <c r="R26" s="78"/>
      <c r="S26" s="78"/>
      <c r="T26" s="76"/>
      <c r="U26" s="75">
        <f>SUM(U19:U25)</f>
        <v>1389689</v>
      </c>
      <c r="V26" s="75">
        <f>SUM(V19:V25)</f>
        <v>777036.23</v>
      </c>
      <c r="W26" s="76">
        <f t="shared" si="6"/>
        <v>55.91439739394929</v>
      </c>
      <c r="X26" s="75">
        <f>SUM(X19:X25)</f>
        <v>880220</v>
      </c>
      <c r="Y26" s="75">
        <f>SUM(Y19:Y25)</f>
        <v>700250.6899999998</v>
      </c>
      <c r="Z26" s="27">
        <f t="shared" si="7"/>
        <v>79.5540535320715</v>
      </c>
    </row>
    <row r="27" spans="1:26" ht="22.5" customHeight="1" thickBot="1">
      <c r="A27" s="7"/>
      <c r="B27" s="7" t="s">
        <v>30</v>
      </c>
      <c r="C27" s="73">
        <f>C10+C18+C26</f>
        <v>15263411</v>
      </c>
      <c r="D27" s="75">
        <f>D10+D18+D26</f>
        <v>24734470.75</v>
      </c>
      <c r="E27" s="16">
        <f t="shared" si="0"/>
        <v>162.0507418033885</v>
      </c>
      <c r="F27" s="90">
        <f>F10+F18+F26</f>
        <v>34303946</v>
      </c>
      <c r="G27" s="75">
        <f>G10+G18+G26</f>
        <v>29209884.23</v>
      </c>
      <c r="H27" s="91">
        <f t="shared" si="1"/>
        <v>85.15021633371275</v>
      </c>
      <c r="I27" s="75">
        <f>I10+I18+I26</f>
        <v>8276402</v>
      </c>
      <c r="J27" s="75">
        <f>J10+J18+J26</f>
        <v>7201782.8100000005</v>
      </c>
      <c r="K27" s="91">
        <f t="shared" si="2"/>
        <v>87.01586522742613</v>
      </c>
      <c r="L27" s="75">
        <f>L10+L18+L26</f>
        <v>264892</v>
      </c>
      <c r="M27" s="75">
        <f>M10+M18+M26</f>
        <v>205959.73</v>
      </c>
      <c r="N27" s="92">
        <f>N10+N18+N26</f>
        <v>77.75234057653687</v>
      </c>
      <c r="O27" s="75">
        <f>O10+O18+O26</f>
        <v>12817422</v>
      </c>
      <c r="P27" s="75">
        <f>P10+P18+P26</f>
        <v>11529108.5</v>
      </c>
      <c r="Q27" s="91">
        <f>P27/O27*100</f>
        <v>89.94873149998494</v>
      </c>
      <c r="R27" s="75"/>
      <c r="S27" s="75"/>
      <c r="T27" s="93"/>
      <c r="U27" s="75">
        <f>U10+U18+U26</f>
        <v>9016199</v>
      </c>
      <c r="V27" s="75">
        <f>V10+V18+V26</f>
        <v>7069470.050000001</v>
      </c>
      <c r="W27" s="91">
        <f t="shared" si="6"/>
        <v>78.408540561272</v>
      </c>
      <c r="X27" s="75">
        <f>X10+X18+X26</f>
        <v>3335391</v>
      </c>
      <c r="Y27" s="75">
        <f>Y10+Y18+Y26</f>
        <v>2817659.55</v>
      </c>
      <c r="Z27" s="94">
        <f t="shared" si="7"/>
        <v>84.47763845378248</v>
      </c>
    </row>
    <row r="28" spans="1:26" ht="28.5" customHeight="1" thickBot="1">
      <c r="A28" s="95"/>
      <c r="B28" s="103" t="s">
        <v>31</v>
      </c>
      <c r="C28" s="104">
        <f>'[1]доходи 30 06'!FH9</f>
        <v>25844211</v>
      </c>
      <c r="D28" s="104">
        <f>'[1]доходи 30 06'!FI9</f>
        <v>27647652.78</v>
      </c>
      <c r="E28" s="74">
        <f t="shared" si="0"/>
        <v>106.97812666828948</v>
      </c>
      <c r="F28" s="105">
        <v>153948750.22</v>
      </c>
      <c r="G28" s="105">
        <v>143273235.35000002</v>
      </c>
      <c r="H28" s="91">
        <f t="shared" si="1"/>
        <v>93.06553976258712</v>
      </c>
      <c r="I28" s="106">
        <v>901927</v>
      </c>
      <c r="J28" s="106">
        <v>762222.35</v>
      </c>
      <c r="K28" s="91">
        <f t="shared" si="2"/>
        <v>84.51042601008729</v>
      </c>
      <c r="L28" s="107"/>
      <c r="M28" s="108"/>
      <c r="N28" s="109"/>
      <c r="O28" s="107">
        <v>49285739</v>
      </c>
      <c r="P28" s="108">
        <v>44459007.91999998</v>
      </c>
      <c r="Q28" s="91">
        <f>P28/O28*100</f>
        <v>90.20663750217884</v>
      </c>
      <c r="R28" s="107">
        <v>28971326</v>
      </c>
      <c r="S28" s="108">
        <v>25632835.23999999</v>
      </c>
      <c r="T28" s="91">
        <f>S28/R28*100</f>
        <v>88.47656900481529</v>
      </c>
      <c r="U28" s="107"/>
      <c r="V28" s="108"/>
      <c r="W28" s="91"/>
      <c r="X28" s="107">
        <v>5547731</v>
      </c>
      <c r="Y28" s="108">
        <v>4469816.43</v>
      </c>
      <c r="Z28" s="94">
        <f t="shared" si="7"/>
        <v>80.57017238218651</v>
      </c>
    </row>
    <row r="29" spans="1:26" ht="24.75" customHeight="1" thickBot="1">
      <c r="A29" s="59"/>
      <c r="B29" s="110" t="s">
        <v>32</v>
      </c>
      <c r="C29" s="111">
        <f>C27+C28</f>
        <v>41107622</v>
      </c>
      <c r="D29" s="112">
        <f>D27+D28</f>
        <v>52382123.53</v>
      </c>
      <c r="E29" s="16">
        <f t="shared" si="0"/>
        <v>127.42679090023744</v>
      </c>
      <c r="F29" s="113">
        <f>F27+F28</f>
        <v>188252696.22</v>
      </c>
      <c r="G29" s="112">
        <f>G27+G28</f>
        <v>172483119.58</v>
      </c>
      <c r="H29" s="76">
        <f t="shared" si="1"/>
        <v>91.62318683522545</v>
      </c>
      <c r="I29" s="113">
        <f>I27+I28</f>
        <v>9178329</v>
      </c>
      <c r="J29" s="113">
        <f>J27+J28</f>
        <v>7964005.16</v>
      </c>
      <c r="K29" s="76">
        <f t="shared" si="2"/>
        <v>86.76966319250486</v>
      </c>
      <c r="L29" s="112">
        <f>L27+L28</f>
        <v>264892</v>
      </c>
      <c r="M29" s="112">
        <f>M27+M28</f>
        <v>205959.73</v>
      </c>
      <c r="N29" s="18">
        <f>N27+N28</f>
        <v>77.75234057653687</v>
      </c>
      <c r="O29" s="112">
        <f>O27+O28</f>
        <v>62103161</v>
      </c>
      <c r="P29" s="112">
        <f>P27+P28</f>
        <v>55988116.41999998</v>
      </c>
      <c r="Q29" s="76">
        <f>P29/O29*100</f>
        <v>90.1534084875325</v>
      </c>
      <c r="R29" s="112">
        <f>R27+R28</f>
        <v>28971326</v>
      </c>
      <c r="S29" s="112">
        <f>S27+S28</f>
        <v>25632835.23999999</v>
      </c>
      <c r="T29" s="76">
        <f>S29/R29*100</f>
        <v>88.47656900481529</v>
      </c>
      <c r="U29" s="112">
        <f>U27+U28</f>
        <v>9016199</v>
      </c>
      <c r="V29" s="112">
        <f>V27+V28</f>
        <v>7069470.050000001</v>
      </c>
      <c r="W29" s="76">
        <f>V29/U29*100</f>
        <v>78.408540561272</v>
      </c>
      <c r="X29" s="112">
        <f>X27+X28</f>
        <v>8883122</v>
      </c>
      <c r="Y29" s="112">
        <f>Y27+Y28</f>
        <v>7287475.9799999995</v>
      </c>
      <c r="Z29" s="27">
        <f t="shared" si="7"/>
        <v>82.03732854282536</v>
      </c>
    </row>
    <row r="30" spans="9:25" ht="12.75">
      <c r="I30" s="96"/>
      <c r="J30" s="97"/>
      <c r="K30" s="96"/>
      <c r="L30" s="96"/>
      <c r="M30" s="96"/>
      <c r="N30" s="96"/>
      <c r="O30" s="96"/>
      <c r="P30" s="97"/>
      <c r="Q30" s="96"/>
      <c r="R30" s="96"/>
      <c r="S30" s="97"/>
      <c r="T30" s="96"/>
      <c r="U30" s="96"/>
      <c r="V30" s="96"/>
      <c r="W30" s="96"/>
      <c r="X30" s="96"/>
      <c r="Y30" s="97"/>
    </row>
    <row r="31" spans="2:9" ht="12.75">
      <c r="B31" s="98"/>
      <c r="C31" s="98"/>
      <c r="D31" s="98"/>
      <c r="E31" s="1"/>
      <c r="F31" s="99"/>
      <c r="G31" s="99"/>
      <c r="H31" s="1"/>
      <c r="I31" s="1"/>
    </row>
    <row r="32" spans="2:9" ht="12.75">
      <c r="B32" s="98"/>
      <c r="C32" s="98"/>
      <c r="D32" s="98"/>
      <c r="E32" s="1"/>
      <c r="F32" s="100"/>
      <c r="G32" s="100"/>
      <c r="H32" s="1"/>
      <c r="I32" s="1"/>
    </row>
    <row r="33" spans="2:9" ht="12.75">
      <c r="B33" s="98"/>
      <c r="C33" s="98"/>
      <c r="D33" s="98"/>
      <c r="E33" s="1"/>
      <c r="F33" s="1"/>
      <c r="G33" s="101"/>
      <c r="H33" s="1"/>
      <c r="I33" s="1"/>
    </row>
    <row r="34" spans="2:8" ht="12.75">
      <c r="B34" s="102"/>
      <c r="C34" s="102"/>
      <c r="D34" s="102"/>
      <c r="F34" s="1"/>
      <c r="G34" s="1"/>
      <c r="H34" s="1"/>
    </row>
    <row r="35" spans="6:8" ht="12.75">
      <c r="F35" s="1"/>
      <c r="G35" s="101"/>
      <c r="H35" s="1"/>
    </row>
    <row r="36" spans="6:8" ht="12.75">
      <c r="F36" s="1"/>
      <c r="G36" s="1"/>
      <c r="H36" s="1"/>
    </row>
    <row r="40" spans="6:7" ht="12.75">
      <c r="F40" s="97"/>
      <c r="G40" s="97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2015-06-30T10:31:01Z</dcterms:created>
  <dcterms:modified xsi:type="dcterms:W3CDTF">2015-06-30T10:42:16Z</dcterms:modified>
  <cp:category/>
  <cp:version/>
  <cp:contentType/>
  <cp:contentStatus/>
</cp:coreProperties>
</file>