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activeTab="0"/>
  </bookViews>
  <sheets>
    <sheet name="Лист1" sheetId="1" r:id="rId1"/>
  </sheets>
  <definedNames>
    <definedName name="_xlnm.Print_Titles" localSheetId="0">'Лист1'!$8:$11</definedName>
  </definedNames>
  <calcPr fullCalcOnLoad="1"/>
</workbook>
</file>

<file path=xl/sharedStrings.xml><?xml version="1.0" encoding="utf-8"?>
<sst xmlns="http://schemas.openxmlformats.org/spreadsheetml/2006/main" count="599" uniqueCount="522">
  <si>
    <t>Інші заходи у сфері соціального захисту і соціального забезпечення, в тому числі:</t>
  </si>
  <si>
    <t xml:space="preserve">Надання пільг на оплату житлово-комунальних послуг окремим категоріям громадян відповідно до законодавства </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</si>
  <si>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</si>
  <si>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 xml:space="preserve">Надання пільгт з оплати послуг зв'язку та інших передбачених законодавством пільг та компенсація за пільговий проїзд окремих категорій громадян </t>
  </si>
  <si>
    <t>0813032</t>
  </si>
  <si>
    <t>3032</t>
  </si>
  <si>
    <t>0813140</t>
  </si>
  <si>
    <t>0813210</t>
  </si>
  <si>
    <t>3210</t>
  </si>
  <si>
    <t xml:space="preserve">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гарантій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</si>
  <si>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0813030</t>
  </si>
  <si>
    <t>0813040</t>
  </si>
  <si>
    <t>0813041</t>
  </si>
  <si>
    <t>0813042</t>
  </si>
  <si>
    <t>0813043</t>
  </si>
  <si>
    <t>0813044</t>
  </si>
  <si>
    <t>0813045</t>
  </si>
  <si>
    <t>0813046</t>
  </si>
  <si>
    <t>0813047</t>
  </si>
  <si>
    <t>О813080</t>
  </si>
  <si>
    <t>0813160</t>
  </si>
  <si>
    <t>0820000</t>
  </si>
  <si>
    <t>0823100</t>
  </si>
  <si>
    <t>0823104</t>
  </si>
  <si>
    <t>0900000</t>
  </si>
  <si>
    <t>0910000</t>
  </si>
  <si>
    <t>1014030</t>
  </si>
  <si>
    <t>1014060</t>
  </si>
  <si>
    <t>0150</t>
  </si>
  <si>
    <t>0110150</t>
  </si>
  <si>
    <t>3140</t>
  </si>
  <si>
    <t>0213140</t>
  </si>
  <si>
    <t>О213130</t>
  </si>
  <si>
    <t>0213131</t>
  </si>
  <si>
    <r>
      <t>Здійснення заходів та реалізація проектів на виконання Державної цільової програми "Молодь України" (</t>
    </r>
    <r>
      <rPr>
        <i/>
        <sz val="10"/>
        <rFont val="Arial Cyr"/>
        <family val="0"/>
      </rPr>
      <t>РП розвитку фізкультури і спорту, молодіжних ініціатив та формування здорового способу життя в Дергачівському районі на 2014-2018 роки")</t>
    </r>
  </si>
  <si>
    <t>О218400</t>
  </si>
  <si>
    <t>8410</t>
  </si>
  <si>
    <t>0218410</t>
  </si>
  <si>
    <r>
      <t xml:space="preserve">Фінансова підтримка засобів масової інформації </t>
    </r>
    <r>
      <rPr>
        <i/>
        <sz val="10"/>
        <rFont val="Arial"/>
        <family val="2"/>
      </rPr>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Дергачівського району на 2016-2018 роки)</t>
    </r>
  </si>
  <si>
    <t>О217380</t>
  </si>
  <si>
    <t>Реалізація інших заходів щодо соціально-економічного розвитку територій</t>
  </si>
  <si>
    <t>7670</t>
  </si>
  <si>
    <t>0217670</t>
  </si>
  <si>
    <t>Реалізація інших заходів щодо соціально-економічного розвитку територій, в тому числі:</t>
  </si>
  <si>
    <t>О218110</t>
  </si>
  <si>
    <t>0218110</t>
  </si>
  <si>
    <t>8110</t>
  </si>
  <si>
    <t>Заходи запобігання та лiквiдацiя надзвичайних ситуацiй та наслiдкiв стихiйного лиха</t>
  </si>
  <si>
    <r>
      <t xml:space="preserve">Заходи запобігання та лiквiдацiю надзвичайних ситуацiй та наслiдкiв стихiйного лиха </t>
    </r>
    <r>
      <rPr>
        <i/>
        <sz val="10"/>
        <rFont val="Arial Cyr"/>
        <family val="0"/>
      </rPr>
      <t>(Районна програма цивільного захисту та запобігання і реагування на надзвичайні ситуації Дергачівського району на 2017-2019 роки)</t>
    </r>
  </si>
  <si>
    <t>О210190</t>
  </si>
  <si>
    <t>О190</t>
  </si>
  <si>
    <t>0210191</t>
  </si>
  <si>
    <t>0191</t>
  </si>
  <si>
    <t>Проведення місцевих виборів та референдумів</t>
  </si>
  <si>
    <t>Проведення місцевих виборів</t>
  </si>
  <si>
    <t>3120</t>
  </si>
  <si>
    <t>0223120</t>
  </si>
  <si>
    <t>0223121</t>
  </si>
  <si>
    <t>3121</t>
  </si>
  <si>
    <t>Утримання та забезпечення діяльності центрів соцiальних служб для сім`ї, дітей та молоді</t>
  </si>
  <si>
    <t>2111</t>
  </si>
  <si>
    <t>О725</t>
  </si>
  <si>
    <t>0232111</t>
  </si>
  <si>
    <t>0611150</t>
  </si>
  <si>
    <t>1150</t>
  </si>
  <si>
    <t xml:space="preserve">Методичне забезпечення діяльності навчальних закладів </t>
  </si>
  <si>
    <t>0611160</t>
  </si>
  <si>
    <t>1160</t>
  </si>
  <si>
    <t xml:space="preserve">Інші  програми, заклади та заходи у сфері  освіти </t>
  </si>
  <si>
    <r>
      <t>за рахунок субвенції із облбюджету</t>
    </r>
    <r>
      <rPr>
        <sz val="10"/>
        <rFont val="Arial"/>
        <family val="2"/>
      </rPr>
      <t xml:space="preserve"> на санаторно-курортне лікування громадян, які постраждали внаслідок Чорнобильської катастрофи, віднесених до  1-ї категорії </t>
    </r>
    <r>
      <rPr>
        <i/>
        <sz val="10"/>
        <rFont val="Arial"/>
        <family val="2"/>
      </rPr>
      <t xml:space="preserve">(комплексна Програма соціального захисту населення Харківської області на 2016-2020 роки) </t>
    </r>
  </si>
  <si>
    <t xml:space="preserve">за рахунок іншої субвенції з обласного бюджету на капітальний ремонт покрівлі Дергачівського навчально-виховного комплексу "Загальноосвітня школа І-ІІІ ступенів - дошкільний заклад", за адресою: 62303, Харківська область, м. Дергачі, вул. Золочівський шлях (Ворошилова), 58 </t>
  </si>
  <si>
    <t>за рахунок субвенції з  держбюджету на надання державної підтримки особам з особливими освітніми потребами</t>
  </si>
  <si>
    <t>Видатки загального фонду</t>
  </si>
  <si>
    <t>Всього</t>
  </si>
  <si>
    <t>з них:</t>
  </si>
  <si>
    <t>оплата праці</t>
  </si>
  <si>
    <t>комунальні послуги та енергоносії</t>
  </si>
  <si>
    <t>Видатки спеціального фонду</t>
  </si>
  <si>
    <t>РАЗОМ</t>
  </si>
  <si>
    <t>180109</t>
  </si>
  <si>
    <t>Програма стабiлiзацiї та соціально-економічного розвитку територій</t>
  </si>
  <si>
    <t>091101</t>
  </si>
  <si>
    <t>120100</t>
  </si>
  <si>
    <t>120201</t>
  </si>
  <si>
    <t>210105</t>
  </si>
  <si>
    <t>240604</t>
  </si>
  <si>
    <t>Інша діяльність у сфері охорони навколишнього природного середовища</t>
  </si>
  <si>
    <t>070201</t>
  </si>
  <si>
    <t>070202</t>
  </si>
  <si>
    <t>070303</t>
  </si>
  <si>
    <t>070401</t>
  </si>
  <si>
    <t>Позашкiльнi заклади освiти, заходи iз позашкiльної роботи з дiтьми</t>
  </si>
  <si>
    <t>070802</t>
  </si>
  <si>
    <t>070804</t>
  </si>
  <si>
    <t>070805</t>
  </si>
  <si>
    <t>070807</t>
  </si>
  <si>
    <t>070808</t>
  </si>
  <si>
    <t>130107</t>
  </si>
  <si>
    <t>080101</t>
  </si>
  <si>
    <t>081007</t>
  </si>
  <si>
    <t>081009</t>
  </si>
  <si>
    <t>УПСЗН Дергачівського району</t>
  </si>
  <si>
    <t>090201</t>
  </si>
  <si>
    <t>090202</t>
  </si>
  <si>
    <t>090203</t>
  </si>
  <si>
    <t>090204</t>
  </si>
  <si>
    <t>090209</t>
  </si>
  <si>
    <t>090214</t>
  </si>
  <si>
    <t>090302</t>
  </si>
  <si>
    <t>090303</t>
  </si>
  <si>
    <t>090304</t>
  </si>
  <si>
    <t>090305</t>
  </si>
  <si>
    <t>090306</t>
  </si>
  <si>
    <t>090307</t>
  </si>
  <si>
    <t>090308</t>
  </si>
  <si>
    <t>090405</t>
  </si>
  <si>
    <t>090406</t>
  </si>
  <si>
    <t>090412</t>
  </si>
  <si>
    <t>091204</t>
  </si>
  <si>
    <t>091300</t>
  </si>
  <si>
    <t>170000</t>
  </si>
  <si>
    <t>Транспорт, дорожнє господарство, зв`язок, телекомунiкацiї та iнформатика</t>
  </si>
  <si>
    <t>110103</t>
  </si>
  <si>
    <t>Фiлармонiї, музичнi колективи i ансамблi та iншi мистецькі  заклади та заходи</t>
  </si>
  <si>
    <t>110201</t>
  </si>
  <si>
    <t>110204</t>
  </si>
  <si>
    <t>110205</t>
  </si>
  <si>
    <t>110502</t>
  </si>
  <si>
    <t>Інші субвенції</t>
  </si>
  <si>
    <t>Всього видатків</t>
  </si>
  <si>
    <t>Районна програма економічного і соціального розвитку</t>
  </si>
  <si>
    <t>Фінансова підтримка КП "Дергачівське міжрайонне бюро технічної інвентаризації"</t>
  </si>
  <si>
    <t>Районна програма розвитку гуманітарної сфери</t>
  </si>
  <si>
    <t>150000</t>
  </si>
  <si>
    <t>Будiвництво</t>
  </si>
  <si>
    <t>150101</t>
  </si>
  <si>
    <t>Капiтальнi вкладення</t>
  </si>
  <si>
    <t>081008</t>
  </si>
  <si>
    <t>Нерозподілені видатки районного бюджету</t>
  </si>
  <si>
    <t>з них</t>
  </si>
  <si>
    <t>бюджет
розвитку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</si>
  <si>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</si>
  <si>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</si>
  <si>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091108</t>
  </si>
  <si>
    <t>Заходи з оздоровлення та відпочинку дітей</t>
  </si>
  <si>
    <t>Внески органів влади Автономної Республіки Крим та органів місцевого самоврядування у статутні фонди суб`єктів підприємницької діяльності(поповнення статуного фонду редакції районної газети"Вісті Дергачівщини"</t>
  </si>
  <si>
    <t>Районна програма соціального захисту населення</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</si>
  <si>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</si>
  <si>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</si>
  <si>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</si>
  <si>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t>
  </si>
  <si>
    <t>Охорона навколишнього середовища Дергачівського району</t>
  </si>
  <si>
    <t>091102</t>
  </si>
  <si>
    <t>Фінансова підтримка КП "Соціальна аптека Дергачівського району"</t>
  </si>
  <si>
    <t>Фінансова підтримка КП "Доступне житло"</t>
  </si>
  <si>
    <t>Районна програма "Доступне житло на 2012-2017 роки"</t>
  </si>
  <si>
    <t>субвенція із держбюджету на здійснення заходів щодо соціально-економічного розвитку окремих територій</t>
  </si>
  <si>
    <t>Районна програма підтримки розвитку архівної справи на 2012-2015 роки</t>
  </si>
  <si>
    <t>капітальні видатки за рахунок коштів , що предаються із загального фонду до бюджету розвитку  (спеціального фонду)</t>
  </si>
  <si>
    <t>Районна програма зайнятості населення Дергачівського району на 2010-2012 роки</t>
  </si>
  <si>
    <t>Інша субвенція місцевим радам на виконання районної програми  зайнятості населення Дергачівського району на 2010-2012 роки(Козачолопанська селищна рада 20000, Токарівська сільска рада -10000)</t>
  </si>
  <si>
    <t>Районна програмапідтримки галузі рослинництва в господарствах району на 2010-2015 роки</t>
  </si>
  <si>
    <t>(грн.)</t>
  </si>
  <si>
    <t>250203</t>
  </si>
  <si>
    <t>Проведення навчально-тренувальних зборів і змагань </t>
  </si>
  <si>
    <t xml:space="preserve">Районна програма зайнятості населення Дергачівського району </t>
  </si>
  <si>
    <t>081002</t>
  </si>
  <si>
    <t xml:space="preserve">Організаційне, інформаційно-аналітичне та матеріально-технічне забезпечення діяльності районної  ради </t>
  </si>
  <si>
    <t>0117420</t>
  </si>
  <si>
    <t>0118021</t>
  </si>
  <si>
    <t>1000000</t>
  </si>
  <si>
    <t>1010000</t>
  </si>
  <si>
    <r>
      <t xml:space="preserve">Інші  освітні програми </t>
    </r>
    <r>
      <rPr>
        <i/>
        <sz val="10"/>
        <rFont val="Arial Cyr"/>
        <family val="0"/>
      </rPr>
      <t>(Районна програма розвитку гуманітарної сфери)</t>
    </r>
  </si>
  <si>
    <t>1011801</t>
  </si>
  <si>
    <r>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r>
    <r>
      <rPr>
        <i/>
        <sz val="10"/>
        <rFont val="Arial Cyr"/>
        <family val="0"/>
      </rPr>
      <t>(Районна програма економічного і соціального розвитку)</t>
    </r>
  </si>
  <si>
    <t>1019231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</si>
  <si>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</si>
  <si>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2900000</t>
  </si>
  <si>
    <t>2910000</t>
  </si>
  <si>
    <t>2917420</t>
  </si>
  <si>
    <r>
      <t xml:space="preserve">Інші видатки </t>
    </r>
    <r>
      <rPr>
        <i/>
        <sz val="10"/>
        <rFont val="Arial Cyr"/>
        <family val="0"/>
      </rPr>
      <t xml:space="preserve">(Відшкодування Промінвестбанку за обслуговування пільгового кредиту) </t>
    </r>
  </si>
  <si>
    <t>0315011</t>
  </si>
  <si>
    <t>0317212</t>
  </si>
  <si>
    <t>1513031</t>
  </si>
  <si>
    <t>1513033</t>
  </si>
  <si>
    <t>0316650</t>
  </si>
  <si>
    <t>Центри соцiальних служб для сім`ї, дітей та молоді</t>
  </si>
  <si>
    <r>
      <t xml:space="preserve">Внески до статутного капіталу суб'єктів господарювання </t>
    </r>
    <r>
      <rPr>
        <i/>
        <sz val="10"/>
        <rFont val="Arial Cyr"/>
        <family val="0"/>
      </rPr>
      <t>(РКП "Постачальник послуг" Районна програма економічного і соціального розвитку Дергачівського району)</t>
    </r>
  </si>
  <si>
    <t>0323131</t>
  </si>
  <si>
    <r>
      <t xml:space="preserve">Програми і заходи центрів соціальних служб для сім'ї дітей та молоді </t>
    </r>
    <r>
      <rPr>
        <i/>
        <sz val="10"/>
        <rFont val="Arial"/>
        <family val="2"/>
      </rPr>
      <t>(Районна програма розвитку гуманітарної сфери)</t>
    </r>
  </si>
  <si>
    <t>Інші заходи по охороні здоров`я </t>
  </si>
  <si>
    <t>Резервний фонд </t>
  </si>
  <si>
    <t>в т.ч. на розвитку дошкільної освіти</t>
  </si>
  <si>
    <t>Районна програма соціального захисту дітей у Дергачівському районі на 2014-2018 роки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</si>
  <si>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</si>
  <si>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080800</t>
  </si>
  <si>
    <t>Фінансова підтримка КП "Постачальник послуг"</t>
  </si>
  <si>
    <t>Програми і централізовані заходи боротьби з туберкульозом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</si>
  <si>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</si>
  <si>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Районна Програма розробки містобудівної документації у Дергачівському районі на період 2012-2015 роки</t>
  </si>
  <si>
    <r>
      <t xml:space="preserve">Коменсаційні виплати на пільговий проїзд автомобільним транспортом окремим категоріям громадян </t>
    </r>
    <r>
      <rPr>
        <b/>
        <i/>
        <sz val="10"/>
        <rFont val="Arial Cyr"/>
        <family val="0"/>
      </rPr>
      <t>(в тому числі погашення заборгоаності станом на 01.01.2014 в сумі 354600 грн)</t>
    </r>
  </si>
  <si>
    <t xml:space="preserve">Проведення виборів народних депутатів та голів рад </t>
  </si>
  <si>
    <t>О118020</t>
  </si>
  <si>
    <t>Проведення виборів та референдумів</t>
  </si>
  <si>
    <t>0315010</t>
  </si>
  <si>
    <t>Проведення спортивної роботи в регіоні</t>
  </si>
  <si>
    <r>
      <t xml:space="preserve">Фінансова підтримка дитячо-юнацьких спортивних шкіл фізкультурно-спортивних товариств </t>
    </r>
    <r>
      <rPr>
        <b/>
        <i/>
        <sz val="10"/>
        <rFont val="Arial Cyr"/>
        <family val="0"/>
      </rPr>
      <t>(ДЮКСШ)</t>
    </r>
  </si>
  <si>
    <r>
      <t xml:space="preserve">Фінансова підтримка дитячо-юнацьких спортивних шкіл фізкультурно-спортивних товариств </t>
    </r>
    <r>
      <rPr>
        <b/>
        <i/>
        <sz val="10"/>
        <rFont val="Arial Cyr"/>
        <family val="0"/>
      </rPr>
      <t>( ДЮСШ "Колос")</t>
    </r>
  </si>
  <si>
    <t>Сприяння діяльності телебачення і радіомовлення (Районна програма розвитку засобів масової інформації Дергачівського району на 2014-2015 роки)</t>
  </si>
  <si>
    <t>Підтримка періодичних видань (газет та журналів)(Районна програма розвитку засобів масової інформації Дергачівського району на 2014-2015 роки)</t>
  </si>
  <si>
    <t>0319140</t>
  </si>
  <si>
    <r>
      <t>Цільові фонди, утворені Верховною Радою Автономної Республіки Крим, органами місцевого самоврядування і місцевими органами виконавчої влади</t>
    </r>
    <r>
      <rPr>
        <b/>
        <i/>
        <sz val="10"/>
        <rFont val="Arial Cyr"/>
        <family val="0"/>
      </rPr>
      <t xml:space="preserve"> (Районна Програма розробки містобудівної документації у Дергачівському районі на період 2012-2015 роки)</t>
    </r>
  </si>
  <si>
    <t>0319230</t>
  </si>
  <si>
    <r>
      <t xml:space="preserve">Утримання та розвиток інфраструктури доріг </t>
    </r>
    <r>
      <rPr>
        <b/>
        <i/>
        <sz val="10"/>
        <rFont val="Arial Cyr"/>
        <family val="0"/>
      </rPr>
      <t>(Районна програма економічного і соціального розвитку Дергачівського району)</t>
    </r>
  </si>
  <si>
    <t>Здійснення соціальної роботи з вразливими категоріями населення</t>
  </si>
  <si>
    <t>Надання пільг та житлових субсидій населенню 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</si>
  <si>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і скрапленого газу</t>
  </si>
  <si>
    <t>Надання соціальних та реабілітаційних послуг громадянампохилого віку, інвалідам, дітям-інвалідам в установах соціального обслуговування</t>
  </si>
  <si>
    <t>1523400</t>
  </si>
  <si>
    <t>0332801</t>
  </si>
  <si>
    <t>1513017</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</si>
  <si>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</si>
  <si>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</si>
  <si>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О117400</t>
  </si>
  <si>
    <t xml:space="preserve">Інші послуги, пов'язані з економічною діяльністю </t>
  </si>
  <si>
    <t>1412212</t>
  </si>
  <si>
    <t>1412213</t>
  </si>
  <si>
    <t>Надання позашкільної освіти позашкiльними закладами освiти, заходи iз позашкiльної роботи з дiтьми</t>
  </si>
  <si>
    <t>Централiзоване ведення бухгалтерського обліку</t>
  </si>
  <si>
    <t>Здійснення централiзованого господарського обслуговування</t>
  </si>
  <si>
    <t>Надання допомоги дітям-сиротам і дітям, позбавленим батьківського піклування, яким виповнюється 18 років</t>
  </si>
  <si>
    <t>Програми і централізовані заходи профілактики ВІЛ-інфекцій/СНІДу </t>
  </si>
  <si>
    <t>070302</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</si>
  <si>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</si>
  <si>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7420</t>
  </si>
  <si>
    <t>5060</t>
  </si>
  <si>
    <t>5010</t>
  </si>
  <si>
    <t>5011</t>
  </si>
  <si>
    <t>5030</t>
  </si>
  <si>
    <t>7212</t>
  </si>
  <si>
    <t>9140</t>
  </si>
  <si>
    <t>6650</t>
  </si>
  <si>
    <t>3131</t>
  </si>
  <si>
    <t>1020</t>
  </si>
  <si>
    <t>1030</t>
  </si>
  <si>
    <t>1050</t>
  </si>
  <si>
    <t>1090</t>
  </si>
  <si>
    <t>2010</t>
  </si>
  <si>
    <t>2212</t>
  </si>
  <si>
    <t>2213</t>
  </si>
  <si>
    <t>3010</t>
  </si>
  <si>
    <t>3011</t>
  </si>
  <si>
    <t>3012</t>
  </si>
  <si>
    <t>3017</t>
  </si>
  <si>
    <t>3020</t>
  </si>
  <si>
    <t>3021</t>
  </si>
  <si>
    <t>3022</t>
  </si>
  <si>
    <t>3030</t>
  </si>
  <si>
    <t>3031</t>
  </si>
  <si>
    <t>3033</t>
  </si>
  <si>
    <t>3040</t>
  </si>
  <si>
    <t>3041</t>
  </si>
  <si>
    <t>3042</t>
  </si>
  <si>
    <t>3043</t>
  </si>
  <si>
    <t>3044</t>
  </si>
  <si>
    <t>3045</t>
  </si>
  <si>
    <t>3046</t>
  </si>
  <si>
    <t>3047</t>
  </si>
  <si>
    <t>3400</t>
  </si>
  <si>
    <t>3100</t>
  </si>
  <si>
    <t>3104</t>
  </si>
  <si>
    <t>4030</t>
  </si>
  <si>
    <t>4060</t>
  </si>
  <si>
    <t xml:space="preserve">  Голова районної ради                                                                             </t>
  </si>
  <si>
    <t>0100000</t>
  </si>
  <si>
    <t>0110000</t>
  </si>
  <si>
    <t>Найменування головного розпорядника, відповідального виконавця, бюджетної програми або напрямку видатків згідно з типовою відомчою /ТПКВКМБ/ТКВКБМС</t>
  </si>
  <si>
    <t>О111</t>
  </si>
  <si>
    <r>
      <t xml:space="preserve">Дергачівська районна рада </t>
    </r>
    <r>
      <rPr>
        <i/>
        <sz val="10"/>
        <rFont val="Arial Cyr"/>
        <family val="0"/>
      </rPr>
      <t>(головний розпорядник)</t>
    </r>
  </si>
  <si>
    <r>
      <t xml:space="preserve">Дергачівська районна рада </t>
    </r>
    <r>
      <rPr>
        <i/>
        <sz val="10"/>
        <rFont val="Arial Cyr"/>
        <family val="0"/>
      </rPr>
      <t>(відповідальний виконавець)</t>
    </r>
  </si>
  <si>
    <t>О490</t>
  </si>
  <si>
    <r>
      <t xml:space="preserve">Дергачівська районна державна адміністрація </t>
    </r>
    <r>
      <rPr>
        <i/>
        <sz val="10"/>
        <rFont val="Arial Cyr"/>
        <family val="0"/>
      </rPr>
      <t>(головний розпорядник)</t>
    </r>
  </si>
  <si>
    <t>О810</t>
  </si>
  <si>
    <t>Видатки розвитку</t>
  </si>
  <si>
    <t>Видатки споживання</t>
  </si>
  <si>
    <t xml:space="preserve"> видатки споживання</t>
  </si>
  <si>
    <t>видатки розвитку</t>
  </si>
  <si>
    <t>за рахунок додаткової дотації з державного бюджету місцевим бюджетам на фінансування переданих з державного бюджету видатків з утримання закладів освіти та охорони здоров'я</t>
  </si>
  <si>
    <t>Первинна медична допомога населенню,з них</t>
  </si>
  <si>
    <r>
      <t xml:space="preserve">Районний відділ освіти </t>
    </r>
    <r>
      <rPr>
        <i/>
        <sz val="10"/>
        <rFont val="Arial Cyr"/>
        <family val="0"/>
      </rPr>
      <t>(головний розпорядник)</t>
    </r>
  </si>
  <si>
    <r>
      <t>Районний відділ освіти</t>
    </r>
    <r>
      <rPr>
        <i/>
        <sz val="10"/>
        <rFont val="Arial Cyr"/>
        <family val="0"/>
      </rPr>
      <t xml:space="preserve"> (відповідальний виконавець)</t>
    </r>
  </si>
  <si>
    <r>
      <t>КЗОЗ РТМО "Дергачівська районна центральна лікарня"</t>
    </r>
    <r>
      <rPr>
        <sz val="11"/>
        <rFont val="Arial Cyr"/>
        <family val="0"/>
      </rPr>
      <t xml:space="preserve"> </t>
    </r>
    <r>
      <rPr>
        <i/>
        <sz val="10"/>
        <rFont val="Arial Cyr"/>
        <family val="0"/>
      </rPr>
      <t>(головний розпорядник</t>
    </r>
    <r>
      <rPr>
        <sz val="10"/>
        <rFont val="Arial Cyr"/>
        <family val="0"/>
      </rPr>
      <t>)</t>
    </r>
  </si>
  <si>
    <r>
      <t xml:space="preserve">КЗОЗ РТМО "Дергачівська районна центральна лікарня" </t>
    </r>
    <r>
      <rPr>
        <i/>
        <sz val="10"/>
        <rFont val="Arial Cyr"/>
        <family val="0"/>
      </rPr>
      <t>(відповідальний виконавець)</t>
    </r>
  </si>
  <si>
    <r>
      <t>Відділ з питань культури і туризму Дергачівської РДА</t>
    </r>
    <r>
      <rPr>
        <i/>
        <sz val="10"/>
        <rFont val="Arial Cyr"/>
        <family val="0"/>
      </rPr>
      <t xml:space="preserve"> (головний розпорядник)</t>
    </r>
  </si>
  <si>
    <r>
      <t xml:space="preserve">Відділ з питань культури і туризму Дергачівської РДА </t>
    </r>
    <r>
      <rPr>
        <i/>
        <sz val="10"/>
        <rFont val="Arial Cyr"/>
        <family val="0"/>
      </rPr>
      <t>(відповідальний виконавець)</t>
    </r>
  </si>
  <si>
    <r>
      <t>Фінансове управління  Дергачівської РДА</t>
    </r>
    <r>
      <rPr>
        <i/>
        <sz val="10"/>
        <rFont val="Arial Cyr"/>
        <family val="0"/>
      </rPr>
      <t xml:space="preserve"> (головний розпорядник)</t>
    </r>
  </si>
  <si>
    <r>
      <t xml:space="preserve">Фінансове управління  Дергачівської РДА </t>
    </r>
    <r>
      <rPr>
        <i/>
        <sz val="10"/>
        <rFont val="Arial Cyr"/>
        <family val="0"/>
      </rPr>
      <t>(відповідальний виконавець)</t>
    </r>
  </si>
  <si>
    <t>Код програмної класифікації видатків та кредитування місцевих бюджетів</t>
  </si>
  <si>
    <t>Код ТПКВКМБ /
ТКВКБМС</t>
  </si>
  <si>
    <t>Код ФКВКБ</t>
  </si>
  <si>
    <t>Г.Ю.Лазарєв</t>
  </si>
  <si>
    <t>010116</t>
  </si>
  <si>
    <t>130115</t>
  </si>
  <si>
    <t>130203</t>
  </si>
  <si>
    <t>130204</t>
  </si>
  <si>
    <t>091209</t>
  </si>
  <si>
    <t>О921</t>
  </si>
  <si>
    <t>О922</t>
  </si>
  <si>
    <t>О960</t>
  </si>
  <si>
    <t>О990</t>
  </si>
  <si>
    <t>О731</t>
  </si>
  <si>
    <t>О763</t>
  </si>
  <si>
    <t>Програми і централізовані заходи у галузі охорони здоров`я </t>
  </si>
  <si>
    <t>О824</t>
  </si>
  <si>
    <t>О828</t>
  </si>
  <si>
    <t>О829</t>
  </si>
  <si>
    <t>О133</t>
  </si>
  <si>
    <t>О180</t>
  </si>
  <si>
    <t>Код ФКВКБ(старий)</t>
  </si>
  <si>
    <t>СКРИТИ!!!</t>
  </si>
  <si>
    <t>О90413</t>
  </si>
  <si>
    <t>нерозподілені видатки за рахунок доходів загального фонду</t>
  </si>
  <si>
    <t>Інші заходи з розвитку фізичної культури та спорту</t>
  </si>
  <si>
    <r>
      <t>Дергачівська районна державна адміністрація</t>
    </r>
    <r>
      <rPr>
        <i/>
        <sz val="10"/>
        <rFont val="Arial"/>
        <family val="2"/>
      </rPr>
      <t xml:space="preserve"> (відповідальний виконавець)</t>
    </r>
  </si>
  <si>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</si>
  <si>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</si>
  <si>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5032</t>
  </si>
  <si>
    <t>5050</t>
  </si>
  <si>
    <t>Підтрика фізкультурно-спортивного руху</t>
  </si>
  <si>
    <t>5053</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</si>
  <si>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</si>
  <si>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</si>
  <si>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</si>
  <si>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Надання субсидій населенню для відшкодування витрат на оплату житлово-комунальних послуг </t>
  </si>
  <si>
    <t>Надання субсидйї населенню для відшкодування витрат на придбання твердого та рідкого пічного побутового палива і скрапленого газу </t>
  </si>
  <si>
    <t>Надання допомоги у зв`язку з вагітністю і пологами </t>
  </si>
  <si>
    <t>Надання допомоги при народженні дитини </t>
  </si>
  <si>
    <t>Надання допомоги на дітей, над якими встановлено опіку чи піклування </t>
  </si>
  <si>
    <t>Надання допомоги на дітей одиноким матерям </t>
  </si>
  <si>
    <t>Надання тимчасової державної допомога дітям </t>
  </si>
  <si>
    <t>Надання допомоги при усиновленні дитини </t>
  </si>
  <si>
    <t>Надання державної соціальної допомоги малозабезпеченим сім`ям </t>
  </si>
  <si>
    <r>
      <t xml:space="preserve">Надання пільг окремим категоріям громадян з оплати послуг зв`язку </t>
    </r>
    <r>
      <rPr>
        <b/>
        <i/>
        <sz val="10"/>
        <rFont val="Arial Cyr"/>
        <family val="0"/>
      </rPr>
      <t>(РП соціального захисту населення)</t>
    </r>
  </si>
  <si>
    <t>за рахунок залишку медичної субвенції з державного бюджету 2016 року</t>
  </si>
  <si>
    <t>Реалізація заходів щодо інвестиційного розвитку території</t>
  </si>
  <si>
    <t>в т.ч.за рахунок залишку освітньої субвенції з державного бюджету 2016 року</t>
  </si>
  <si>
    <r>
      <t xml:space="preserve">Субвенція державному бюджету </t>
    </r>
    <r>
      <rPr>
        <i/>
        <sz val="10"/>
        <rFont val="Arial Cyr"/>
        <family val="0"/>
      </rPr>
      <t>(районна програма економічного і соціального розвитку"Заходи по призову молоді Дергачівського РВК"</t>
    </r>
    <r>
      <rPr>
        <sz val="10"/>
        <rFont val="Arial Cyr"/>
        <family val="0"/>
      </rPr>
      <t>)</t>
    </r>
  </si>
  <si>
    <r>
      <t>Архівний відділ Дергачівської РДА</t>
    </r>
    <r>
      <rPr>
        <i/>
        <sz val="10"/>
        <rFont val="Arial Cyr"/>
        <family val="0"/>
      </rPr>
      <t xml:space="preserve"> (головний розпорядник)</t>
    </r>
  </si>
  <si>
    <r>
      <t>Архівний відділ  Дергачівської РДА</t>
    </r>
    <r>
      <rPr>
        <i/>
        <sz val="10"/>
        <rFont val="Arial Cyr"/>
        <family val="0"/>
      </rPr>
      <t xml:space="preserve"> (відповідальний виконавець)</t>
    </r>
  </si>
  <si>
    <r>
      <t xml:space="preserve">Програма стабілізації та соціально-економічного розвитку територій </t>
    </r>
    <r>
      <rPr>
        <i/>
        <sz val="10"/>
        <rFont val="Arial Cyr"/>
        <family val="0"/>
      </rPr>
      <t>(Районна програма підтримки розвитку архівної справи на 2016-2020 роки)</t>
    </r>
  </si>
  <si>
    <r>
      <t xml:space="preserve">Субвенція державному бюджету </t>
    </r>
    <r>
      <rPr>
        <i/>
        <sz val="10"/>
        <rFont val="Arial"/>
        <family val="2"/>
      </rPr>
      <t>(ПРОГРАМА по забезпеченню санітарно-епідемічного благополуччя та профілактиці інфекційної захворюваності населення Дергачівського району на 2017 р.)</t>
    </r>
  </si>
  <si>
    <r>
      <t>Служба  у справах дітей Дергачівської РДА</t>
    </r>
    <r>
      <rPr>
        <b/>
        <i/>
        <sz val="11"/>
        <rFont val="Arial Cyr"/>
        <family val="0"/>
      </rPr>
      <t xml:space="preserve"> </t>
    </r>
    <r>
      <rPr>
        <i/>
        <sz val="10"/>
        <rFont val="Arial Cyr"/>
        <family val="0"/>
      </rPr>
      <t>(головний розпорядник)</t>
    </r>
  </si>
  <si>
    <r>
      <t xml:space="preserve">Служба  у справах дітей Дергачівської РДА </t>
    </r>
    <r>
      <rPr>
        <i/>
        <sz val="10"/>
        <rFont val="Arial Cyr"/>
        <family val="0"/>
      </rPr>
      <t>(відповідальний виконавець)</t>
    </r>
  </si>
  <si>
    <r>
      <t>Інші програми соціального захисту дітей (</t>
    </r>
    <r>
      <rPr>
        <i/>
        <sz val="10"/>
        <rFont val="Arial Cyr"/>
        <family val="0"/>
      </rPr>
      <t>Районна програма соціального захисту дітей у Дергачівському районі на 2014-2018 роки)</t>
    </r>
  </si>
  <si>
    <t>90802</t>
  </si>
  <si>
    <t>Територіальний центр соціального обслуговування (надання соціальних послуг)</t>
  </si>
  <si>
    <r>
      <t xml:space="preserve">Інші видатки  на соціальний захист населення </t>
    </r>
    <r>
      <rPr>
        <i/>
        <sz val="10"/>
        <rFont val="Arial"/>
        <family val="2"/>
      </rPr>
      <t>(Районна програма соціального захисту населення)</t>
    </r>
  </si>
  <si>
    <t>90412</t>
  </si>
  <si>
    <t>Фінансова підтримка КП "Берізка" на безповоротній основі</t>
  </si>
  <si>
    <r>
      <t xml:space="preserve">Програма стабiлiзацiї та соціально-економічного розвитку територій </t>
    </r>
    <r>
      <rPr>
        <i/>
        <sz val="10"/>
        <rFont val="Arial Cyr"/>
        <family val="0"/>
      </rPr>
      <t>(Районна програма економічного і соціального розвитку на 2017 рік)</t>
    </r>
  </si>
  <si>
    <t>О320</t>
  </si>
  <si>
    <r>
      <t xml:space="preserve">Програма стабiлiзацiї та соціально-економічного розвитку територій </t>
    </r>
    <r>
      <rPr>
        <i/>
        <sz val="10"/>
        <rFont val="Arial Cyr"/>
        <family val="0"/>
      </rPr>
      <t>(Районна програма підвищення пенсійного забезпечення населення Дергачівського району на 2017-2022 роки)</t>
    </r>
  </si>
  <si>
    <r>
      <t xml:space="preserve">Програма стабiлiзацiї та соціально-економічного розвитку територій </t>
    </r>
    <r>
      <rPr>
        <i/>
        <sz val="10"/>
        <rFont val="Arial Cyr"/>
        <family val="0"/>
      </rPr>
      <t>(Районна програма мобілізаційних заходів Дергачівського району на 2017 рік)</t>
    </r>
  </si>
  <si>
    <t xml:space="preserve">Районна програми  підтримки місцевого самоврядування </t>
  </si>
  <si>
    <t>091103</t>
  </si>
  <si>
    <t>Реалізація державної політики у молодіжній сфері</t>
  </si>
  <si>
    <r>
      <t xml:space="preserve">Проведення навчально-тренувальних зборів і змагань з олімпійських видів спорту </t>
    </r>
    <r>
      <rPr>
        <i/>
        <sz val="10"/>
        <rFont val="Arial"/>
        <family val="2"/>
      </rPr>
      <t>(РП розвитку фізкультури і спорту, молодіжних ініціатив та формування здорового способу життя в Дергачівсьткому раойні на 2014-2018 роки")</t>
    </r>
  </si>
  <si>
    <t>Фінансова підтримка на утримання місцевих осередків (рад) всеукраїнськиї організацій фізкультурно-спортивної спрямованості</t>
  </si>
  <si>
    <r>
      <t xml:space="preserve">Субвенція державному бюджету </t>
    </r>
    <r>
      <rPr>
        <i/>
        <sz val="10"/>
        <color indexed="8"/>
        <rFont val="Arial"/>
        <family val="2"/>
      </rPr>
      <t xml:space="preserve">(районна програма профілактики правопорушень у Дергачівському районі на 2016-2020 роки) </t>
    </r>
  </si>
  <si>
    <t>Надання загальної середньої освiти загальноосвітніми навчальними закладами (в т.ч. школою-дитячим садком, iнтернатом при школi), спецiалiзованими школами, лiцеями, гiмназямиї, колегiумами, в т.ч.</t>
  </si>
  <si>
    <t xml:space="preserve"> </t>
  </si>
  <si>
    <t>за рахунок іншої субвенції з обласного бюджету</t>
  </si>
  <si>
    <t>Соціальний захист ветеранів війни та праці</t>
  </si>
  <si>
    <t>Надання загальної середньої освiти вечiрнiми (змiннними) школами, в т.ч.</t>
  </si>
  <si>
    <r>
      <t xml:space="preserve">Відділ агропромислового розвитку Дергачівської районної державної адміністрації </t>
    </r>
    <r>
      <rPr>
        <i/>
        <sz val="10"/>
        <rFont val="Arial"/>
        <family val="2"/>
      </rPr>
      <t>(головний розпорядник)</t>
    </r>
  </si>
  <si>
    <r>
      <t xml:space="preserve">Відділ агропромислового розвитку Дергачівської районної державної адміністрації </t>
    </r>
    <r>
      <rPr>
        <i/>
        <sz val="10"/>
        <rFont val="Arial"/>
        <family val="2"/>
      </rPr>
      <t>(відповідальний виконавець)</t>
    </r>
  </si>
  <si>
    <t xml:space="preserve">за рахунок іншої субвенції із обласного бюджету на проведення пільгового безоплатного зубопротезування інвалідів війни, у тому числі учасників АТО, ветеранів війни та учасників бойовий дій, у тому числі учасників АТО (на виконання заходів комплексної обласної програми "Здоров"я Слобожанщини”) </t>
  </si>
  <si>
    <t xml:space="preserve">за рахунок іншої субвенції з обласного бюджету на оснащення навчальних кабінетів хімії, біології, фізики, географії та математики обладнанням (апаратура, прилади, пристрої, пристосування тощо) та забезпечення іншим навчальним обладнанням (шкільні дошки, шкільні меблі) ЗОЗ області (обласна програма розвитку освіти «Новий освітній простір Харківщини» на 2014-2018 роки </t>
  </si>
  <si>
    <t xml:space="preserve">за рахунок іншої субвенції з обласного бюджету для забезпечення дошкільних навчальних закладів області сучасним обладнанням: меблями, іграшками, твердим і м’яким інвентарем, ігровими дитячими майданчиками тощо, у тому числі оснащення пралень та харчоблоків технічним та технологічним устаткуванням (обласна програма розвитку освіти «Новий освітній простір Харківщини» на 2014-2018 роки </t>
  </si>
  <si>
    <r>
      <t xml:space="preserve">Програма стабiлiзацiї та соціально-економічного розвитку територій </t>
    </r>
    <r>
      <rPr>
        <i/>
        <sz val="10"/>
        <rFont val="Arial Cyr"/>
        <family val="0"/>
      </rPr>
      <t>(Районна програма відшкодування відсотків за кредитами, отриманими населенням Дергачівського району на 2016-2020 роки)</t>
    </r>
  </si>
  <si>
    <t>3160</t>
  </si>
  <si>
    <r>
      <t xml:space="preserve">Внески до статутного капіталу суб`єктів господарювання </t>
    </r>
    <r>
      <rPr>
        <i/>
        <sz val="10"/>
        <rFont val="Arial Cyr"/>
        <family val="0"/>
      </rPr>
      <t>(поповнення статуного фонду КП "Бюро технічної інвентарізації Дергачівської районної ради")</t>
    </r>
  </si>
  <si>
    <r>
      <t xml:space="preserve">Програма стабiлiзацiї та соціально-економічного розвитку територій </t>
    </r>
    <r>
      <rPr>
        <i/>
        <sz val="10"/>
        <rFont val="Arial Cyr"/>
        <family val="0"/>
      </rPr>
      <t>(Районна програма Почесний громадянин Дергачівського району на 2017-2018 роки)</t>
    </r>
  </si>
  <si>
    <r>
      <t>Програма стабiлiзацiї та соціально-економічного розвитку територій (</t>
    </r>
    <r>
      <rPr>
        <i/>
        <sz val="10"/>
        <rFont val="Arial"/>
        <family val="2"/>
      </rPr>
      <t>Програма підтримки заходів щодо створення комплексного захисту інформації та матеріально-технічного забезпечення в Дергачівській РДА на 2017 рі</t>
    </r>
    <r>
      <rPr>
        <sz val="10"/>
        <rFont val="Arial"/>
        <family val="2"/>
      </rPr>
      <t>к)</t>
    </r>
  </si>
  <si>
    <t>О830</t>
  </si>
  <si>
    <t>Засоби масової інформації</t>
  </si>
  <si>
    <r>
      <t>Інші заходи в галузі охорони здоров'я,</t>
    </r>
    <r>
      <rPr>
        <sz val="10"/>
        <rFont val="Arial Cyr"/>
        <family val="0"/>
      </rPr>
      <t xml:space="preserve"> в тому числі:</t>
    </r>
  </si>
  <si>
    <t xml:space="preserve">за рахунок субвенції з державного бюджету місцевим бюджетам на відшкодування вартості лікарських засобів для лікування окремих захворювань
</t>
  </si>
  <si>
    <t>2000</t>
  </si>
  <si>
    <t>в т.ч.за рахунок коштів для реалізації проектів у рамках Надзвичайної кредитної програми для відновлення України (реконструкція Дергачівської школи-інтернату І ступеня "З любов'ю до дітей"</t>
  </si>
  <si>
    <t>за рахунок коштів для реалізації проектів у рамках Надзвичайної кредитної програми для відновлення України (капітальний ремонт будівлі поліклініки в смт Солоницівка)</t>
  </si>
  <si>
    <t>в тому числі за рахунок іншої субвенції з обласного бюджету для співфінансування переможців обласного конкурсу міні-проектів "Разом в майбутнє"</t>
  </si>
  <si>
    <t>за рахунок іншої субвенції з обласного бюджету для співфінансування переможців обласного конкурсу міні-проектів "Разом в майбутнє"</t>
  </si>
  <si>
    <t>за рахунок коштів іншої субвенції із обласного бюджету на встановлення майданчиків (Програма соціально-економічного розвитку Харківської області на 2017 рік), в тому числі: встановлення майданчиків із гімнастичним обладнанням 90,0 тис.грн, облаштування майданчиків із синтетичним покриттям 1000,0 тис.грн., встановлення майданчиків із тренажерним обладнанням 150,0 тис.грн.</t>
  </si>
  <si>
    <r>
      <t>за рахунок субвенції із облбюджету</t>
    </r>
    <r>
      <rPr>
        <sz val="10"/>
        <rFont val="Arial"/>
        <family val="2"/>
      </rPr>
      <t xml:space="preserve"> на проведення санаторно-курортного лікування інвалідів загального захворювання, інвалідів з дитинства, ветеранів війни та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місцевої кліматичної зони</t>
    </r>
    <r>
      <rPr>
        <i/>
        <sz val="10"/>
        <rFont val="Arial"/>
        <family val="2"/>
      </rPr>
      <t xml:space="preserve"> (комплексна Програма соціального захисту населення Харківської області на 2016-2020 роки)- </t>
    </r>
  </si>
  <si>
    <r>
      <t xml:space="preserve">за рахунок субвенції із облбюджету </t>
    </r>
    <r>
      <rPr>
        <sz val="10"/>
        <rFont val="Arial"/>
        <family val="2"/>
      </rPr>
      <t xml:space="preserve">на проведення санаторно-курортного лікування постраждалих громадян, віднесених до категорії 2, та потерпілих дітей (крім дітей-інвалідів, інвалідність яких пов"язана з Чорнобильською катастрофою) </t>
    </r>
    <r>
      <rPr>
        <i/>
        <sz val="10"/>
        <rFont val="Arial"/>
        <family val="2"/>
      </rPr>
      <t xml:space="preserve">(Обласна комплексна Програма соціального захисту населення Харківської області на 2016-2020 роки)- </t>
    </r>
  </si>
  <si>
    <r>
      <t>за рахунок субвенції із облбюджету</t>
    </r>
    <r>
      <rPr>
        <sz val="10"/>
        <rFont val="Arial"/>
        <family val="2"/>
      </rPr>
      <t xml:space="preserve"> на проведення відпочинку осіб, які безпосередньо брали участь в антитерористичній операції, у санаторно-курортних закладах Харківської області (</t>
    </r>
    <r>
      <rPr>
        <i/>
        <sz val="10"/>
        <rFont val="Arial"/>
        <family val="2"/>
      </rPr>
      <t>Обласна</t>
    </r>
    <r>
      <rPr>
        <sz val="10"/>
        <rFont val="Arial"/>
        <family val="2"/>
      </rPr>
      <t xml:space="preserve"> </t>
    </r>
    <r>
      <rPr>
        <i/>
        <sz val="10"/>
        <rFont val="Arial"/>
        <family val="2"/>
      </rPr>
      <t xml:space="preserve">комплексна Програма соціальної підтримки учасників антитерористичної операції на 2017-2018 роки) </t>
    </r>
  </si>
  <si>
    <r>
      <t>Фінансова підтримка КП"Постачальник послуг" на безповоротній основі</t>
    </r>
    <r>
      <rPr>
        <i/>
        <sz val="10"/>
        <rFont val="Arial Cyr"/>
        <family val="0"/>
      </rPr>
      <t xml:space="preserve"> (Районна програма економічного і соціального розвитку на 2017 рік)</t>
    </r>
  </si>
  <si>
    <r>
      <t>Оздоровлення та відпочинок дітей</t>
    </r>
    <r>
      <rPr>
        <sz val="10"/>
        <rFont val="Arial Cyr"/>
        <family val="0"/>
      </rPr>
      <t xml:space="preserve"> </t>
    </r>
    <r>
      <rPr>
        <i/>
        <sz val="10"/>
        <rFont val="Arial Cyr"/>
        <family val="0"/>
      </rPr>
      <t>(РП розвитку фізкультури і спорту, молодіжних ініціатив та формування здорового способу життя в Дергачівському районі на 2014-2018 роки")</t>
    </r>
  </si>
  <si>
    <r>
      <t xml:space="preserve">Програма стабiлiзацiї та соціально-економічного розвитку територій </t>
    </r>
    <r>
      <rPr>
        <i/>
        <sz val="10"/>
        <color indexed="8"/>
        <rFont val="Arial"/>
        <family val="2"/>
      </rPr>
      <t xml:space="preserve">(Районна програма Територіальна оборона на 2017 рік) </t>
    </r>
  </si>
  <si>
    <t>в т.ч. за рахунок коштів іншої субвенції із обласного бюджету на встановлення майданчиків (Програма соціально-економічного розвитку Харківської області на 2017 рік), в тому числі: встановлення майданчиків із гімнастичним обладнанням 90,0 тис.грн, облаштування майданчиків із синтетичним покриттям 1000,0 тис.грн., встановлення майданчиків із тренажерним обладнанням 150,0 тис.грн.</t>
  </si>
  <si>
    <t xml:space="preserve">в т.ч. за рахунок субвенції з державного бюджету місцевим бюджетам на здійснення заходів щодо соціально-економічного розвитку окремих територій  </t>
  </si>
  <si>
    <t xml:space="preserve">за рахунок субвенції з  держбюджету на здійснення заходів щодо соціально-економічного розвитку окремих територій </t>
  </si>
  <si>
    <r>
      <t xml:space="preserve">Заходи з оздоровлення та відпочинку дітей </t>
    </r>
    <r>
      <rPr>
        <i/>
        <sz val="10"/>
        <rFont val="Arial Cyr"/>
        <family val="0"/>
      </rPr>
      <t>(Районна програма соціального захисту населення Дергачівського району на 2016-2020 роки)</t>
    </r>
  </si>
  <si>
    <t>в т.ч. Інша субвенція обласному бюджету Харківської області на виготовлення бланків посвідчень багатодітним сім'ям</t>
  </si>
  <si>
    <t xml:space="preserve"> в т.ч.за рахунок іншої субвенції з обласного бюджету для забезпечення дошкільних навчальних закладів області сучасним обладнанням: меблями, іграшками, твердим і м’яким інвентарем, ігровими дитячими майданчиками тощо, у тому числі оснащення пралень та харчоблоків технічним та технологічним устаткуванням (обласна програма розвитку освіти «Новий освітній простір Харківщини» на 2014-2018 роки </t>
  </si>
  <si>
    <t>за рахунок іншої субвенції з обласного бюджету на "капітальний ремонт спортивних приміщень Дергачівського навчально-виховного комплексу "Загальноосвітня школа І-ІІІ ступенів – дошкільний заклад" Дергачівської районної ради Харківської області за адресою: 62303, Харківська область, м. Дергачі, вул. Золочівський шлях (Ворошилова), 58"</t>
  </si>
  <si>
    <t>в т.ч. за рахунок  іншої субвенці коштів обласного фонду охорони навколишнього природного середовища на придбання сміттєвозу для м Дергачі</t>
  </si>
  <si>
    <t>Субвенція з державного бюджету місцевим бюджетам на проведення виборів депутатів місцевих рад та сільських, селищних, міських голів</t>
  </si>
  <si>
    <t>О160</t>
  </si>
  <si>
    <r>
      <t xml:space="preserve">Субвенція державному бюджету </t>
    </r>
    <r>
      <rPr>
        <i/>
        <sz val="10"/>
        <color indexed="8"/>
        <rFont val="Arial"/>
        <family val="2"/>
      </rPr>
      <t xml:space="preserve">(Районна програма "Концепція розвитку інформації технологій управління Державної казначейської служби України у Дергачівському районі Харківської області на 2017 – 2018 рр.”) </t>
    </r>
  </si>
  <si>
    <r>
      <t xml:space="preserve">Субвенція державному бюджету </t>
    </r>
    <r>
      <rPr>
        <i/>
        <sz val="10"/>
        <color indexed="8"/>
        <rFont val="Arial"/>
        <family val="2"/>
      </rPr>
      <t xml:space="preserve">(Районна програма "Підтримки виконавчої служби на 2017 рік") </t>
    </r>
  </si>
  <si>
    <t xml:space="preserve">Розподіл видатків районного бюджету на 2018 рік </t>
  </si>
  <si>
    <t>Додаток  № 2</t>
  </si>
  <si>
    <t>0200000</t>
  </si>
  <si>
    <t>0210000</t>
  </si>
  <si>
    <t>0215060</t>
  </si>
  <si>
    <t>0215061</t>
  </si>
  <si>
    <t>0215030</t>
  </si>
  <si>
    <t>0215032</t>
  </si>
  <si>
    <t>0215050</t>
  </si>
  <si>
    <t>0215053</t>
  </si>
  <si>
    <t>0215010</t>
  </si>
  <si>
    <t>О215011</t>
  </si>
  <si>
    <t>0220000</t>
  </si>
  <si>
    <t>0223132</t>
  </si>
  <si>
    <t>0230000</t>
  </si>
  <si>
    <t>0600000</t>
  </si>
  <si>
    <t>0610000</t>
  </si>
  <si>
    <t>0611020</t>
  </si>
  <si>
    <t>0611050</t>
  </si>
  <si>
    <t>0611090</t>
  </si>
  <si>
    <t>0615030</t>
  </si>
  <si>
    <t>0615031</t>
  </si>
  <si>
    <t>0700000</t>
  </si>
  <si>
    <t>0710000</t>
  </si>
  <si>
    <t>0712010</t>
  </si>
  <si>
    <t>0800000</t>
  </si>
  <si>
    <t>0810000</t>
  </si>
  <si>
    <t>0813010</t>
  </si>
  <si>
    <t>0813011</t>
  </si>
  <si>
    <t>0813012</t>
  </si>
  <si>
    <t>0813020</t>
  </si>
  <si>
    <t>0813021</t>
  </si>
  <si>
    <t>0813022</t>
  </si>
  <si>
    <t>О617300</t>
  </si>
  <si>
    <t>2140</t>
  </si>
  <si>
    <t>0712140</t>
  </si>
  <si>
    <t>2144</t>
  </si>
  <si>
    <t>0712144</t>
  </si>
  <si>
    <r>
      <t xml:space="preserve">Централізовані заходи з лікування хворих на цукровий та нецукровий діабет, </t>
    </r>
    <r>
      <rPr>
        <i/>
        <sz val="10"/>
        <rFont val="Arial Cyr"/>
        <family val="0"/>
      </rPr>
      <t>в тому числі: </t>
    </r>
  </si>
  <si>
    <t>0712146</t>
  </si>
  <si>
    <t>2146</t>
  </si>
  <si>
    <t>О817380</t>
  </si>
  <si>
    <r>
      <t>Реалізація інших заходів щодо соціально-економічного розвитку територій</t>
    </r>
    <r>
      <rPr>
        <sz val="10"/>
        <rFont val="Arial Cyr"/>
        <family val="0"/>
      </rPr>
      <t> </t>
    </r>
    <r>
      <rPr>
        <i/>
        <sz val="10"/>
        <rFont val="Arial Cyr"/>
        <family val="0"/>
      </rPr>
      <t>(Районна програма підтримки надання соціальних послуг на 2015-2018 роки)</t>
    </r>
  </si>
  <si>
    <r>
      <t>Інші заклади та заходи</t>
    </r>
    <r>
      <rPr>
        <b/>
        <sz val="10"/>
        <rFont val="Arial"/>
        <family val="2"/>
      </rPr>
      <t xml:space="preserve"> </t>
    </r>
    <r>
      <rPr>
        <i/>
        <sz val="10"/>
        <rFont val="Arial"/>
        <family val="2"/>
      </rPr>
      <t>(Районна програма соціального захисту населення)</t>
    </r>
  </si>
  <si>
    <r>
      <t>Інші заклади та заходи</t>
    </r>
    <r>
      <rPr>
        <b/>
        <sz val="10"/>
        <rFont val="Arial"/>
        <family val="2"/>
      </rPr>
      <t xml:space="preserve"> </t>
    </r>
    <r>
      <rPr>
        <i/>
        <sz val="10"/>
        <rFont val="Arial"/>
        <family val="2"/>
      </rPr>
      <t>(Районна Програма підтримки учасників АТО та членів їх сімей на 2017 рік)</t>
    </r>
  </si>
  <si>
    <t>0917380</t>
  </si>
  <si>
    <t>7380</t>
  </si>
  <si>
    <r>
      <t>Реалізація інших заходів щодо соціально-економічного розвитку територій </t>
    </r>
    <r>
      <rPr>
        <i/>
        <sz val="10"/>
        <rFont val="Arial Cyr"/>
        <family val="0"/>
      </rPr>
      <t>(Районна програма економічного і соціального розвитку на 2017 рік)</t>
    </r>
  </si>
  <si>
    <t>Забезпечення діяльності бібліотек</t>
  </si>
  <si>
    <t>Забеспечення діяльності палаців i будинки культури, клуби та iншi  клубних закладів</t>
  </si>
  <si>
    <t>1011100</t>
  </si>
  <si>
    <t>1100</t>
  </si>
  <si>
    <t>Надання спеціальної освіти школами естетичного виховання дiтей (музичними, художніми, хореографічними, театральними, хоровими, мистецькими)</t>
  </si>
  <si>
    <t>1014080</t>
  </si>
  <si>
    <t>4080</t>
  </si>
  <si>
    <t>2417380</t>
  </si>
  <si>
    <r>
      <t xml:space="preserve">Реалізація інших заходів щодо соціально-економічного розвитку територій  </t>
    </r>
    <r>
      <rPr>
        <i/>
        <sz val="10"/>
        <rFont val="Arial"/>
        <family val="2"/>
      </rPr>
      <t>(РП "Запобігання та ліквідації африканської чуми свиней та інших хвороб тварин на 2016-2017 роки")</t>
    </r>
  </si>
  <si>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</si>
  <si>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r>
      <t>Субвенція з місцевого бюджету державному бюджету (</t>
    </r>
    <r>
      <rPr>
        <i/>
        <sz val="10"/>
        <rFont val="Arial"/>
        <family val="2"/>
      </rPr>
      <t>Районна програма забезпечення пожежної, техногенної безпеки та цивільного захисту в Дергачівському районі на період 2017-2019 років)</t>
    </r>
  </si>
  <si>
    <t>від 19 грудня 2017 р.</t>
  </si>
  <si>
    <t>0611030</t>
  </si>
  <si>
    <t>за рахунок медичної субвенції з державного бюджету 2018 року</t>
  </si>
  <si>
    <t>за рахунок медичної субвенції з державного бюджету 2018 року (обласний бюджет)</t>
  </si>
  <si>
    <t>за рахунок освітньої субвенції з державного бюджету 2018 року</t>
  </si>
  <si>
    <t>за рахунок залишку освітньої субвенції з державного бюджету 2017 року</t>
  </si>
  <si>
    <t xml:space="preserve">до рішення ХХVІ сесії районної ради VІІ скликання </t>
  </si>
  <si>
    <t>за рахунок медичної субвенції з державного бюджету 2018 року, переданої з Малоданилівської ОТГ</t>
  </si>
  <si>
    <t xml:space="preserve">Надання державної соціальної допомоги особам з інвалідністю з дитинства та дітям з інвалідністю </t>
  </si>
  <si>
    <t>0232146</t>
  </si>
  <si>
    <t>0611161</t>
  </si>
  <si>
    <t>1161</t>
  </si>
  <si>
    <t>Забезпечення діяльності інших закладів у сфері освіти</t>
  </si>
  <si>
    <t>Надання допомоги сім'ям з дітьми, малозабезпеченим  сім’ям, особам з інвалідністю з дитинства та тимчасової допомоги дітям</t>
  </si>
  <si>
    <t>Надання допомоги по догляду за особами з інвалідністю I чи II групи внаслідок психічного розладу</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</si>
  <si>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</si>
  <si>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r>
      <t xml:space="preserve">Надання фінансової підтримки громадським організаціям осіб з інвалідністю і ветеранів, діяльність яких має соціальну спрямованість </t>
    </r>
    <r>
      <rPr>
        <i/>
        <sz val="10"/>
        <rFont val="Arial Cyr"/>
        <family val="0"/>
      </rPr>
      <t xml:space="preserve"> (Районна програма соціального захисту)</t>
    </r>
  </si>
  <si>
    <r>
      <t xml:space="preserve">Надання фінансової підтримки громадським організаціям осіб з інвалідністю і ветеранів, діяльність яких має соціальну спрямованість </t>
    </r>
    <r>
      <rPr>
        <i/>
        <sz val="10"/>
        <rFont val="Arial Cyr"/>
        <family val="0"/>
      </rPr>
      <t xml:space="preserve"> (Програма фінансової підтримки громадської  організації ""Дергачівська районна спілка ветеранів АТО" Дергачівського району на 2017-2020 р.р.) </t>
    </r>
  </si>
  <si>
    <t>0213190</t>
  </si>
  <si>
    <t>3190</t>
  </si>
  <si>
    <t>0213192</t>
  </si>
  <si>
    <t>3192</t>
  </si>
  <si>
    <t>3230</t>
  </si>
  <si>
    <t>О813240</t>
  </si>
  <si>
    <t xml:space="preserve">Інші заклади та заходи </t>
  </si>
  <si>
    <t>О813242</t>
  </si>
  <si>
    <t xml:space="preserve">Забезпечення діяльності інших закладів в галузі культури і мистецтва </t>
  </si>
  <si>
    <t>Інші заходи в галузі культури і мистецтва</t>
  </si>
  <si>
    <t>4081</t>
  </si>
  <si>
    <t>4082</t>
  </si>
  <si>
    <r>
      <t xml:space="preserve">Iншi  заклади та заходи в галузі культури і мистецтва, </t>
    </r>
    <r>
      <rPr>
        <i/>
        <sz val="10"/>
        <rFont val="Arial Cyr"/>
        <family val="0"/>
      </rPr>
      <t>в тому числі:</t>
    </r>
  </si>
  <si>
    <r>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r>
    <r>
      <rPr>
        <b/>
        <i/>
        <sz val="10"/>
        <rFont val="Arial Cyr"/>
        <family val="0"/>
      </rPr>
      <t>(за рахунок субвенції з державного бюджету)</t>
    </r>
  </si>
  <si>
    <t>КНП "Центр первинної  медико-санітарної  допомоги" Дергачівського району</t>
  </si>
  <si>
    <t>1170</t>
  </si>
  <si>
    <t>0611170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</si>
  <si>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</si>
  <si>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</si>
  <si>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</si>
  <si>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О813083</t>
  </si>
  <si>
    <t>О813084</t>
  </si>
  <si>
    <t>О813085</t>
  </si>
  <si>
    <t>О813082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</si>
  <si>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</si>
  <si>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</si>
  <si>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</si>
  <si>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Відшкодування вартості лікарських засобів для лікування окремих захворювань, в тому числі:</t>
  </si>
  <si>
    <r>
      <t xml:space="preserve">Багатопрофільна стаціонарна медична допомога населенню, </t>
    </r>
    <r>
      <rPr>
        <b/>
        <i/>
        <sz val="10"/>
        <rFont val="Arial Cyr"/>
        <family val="0"/>
      </rPr>
      <t>в тому числі:</t>
    </r>
  </si>
  <si>
    <t>за рахунок іншої субвенції, переданої з Малоданилівської ОТГ</t>
  </si>
  <si>
    <t>1014081</t>
  </si>
  <si>
    <t>1014082</t>
  </si>
  <si>
    <t>0813230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</si>
</sst>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_(&quot;$&quot;* #,##0.00_);_(&quot;$&quot;* \(#,##0.00\);_(&quot;$&quot;* &quot;-&quot;??_);_(@_)"/>
    <numFmt numFmtId="174" formatCode="_(&quot;$&quot;* #,##0_);_(&quot;$&quot;* \(#,##0\);_(&quot;$&quot;* &quot;-&quot;_);_(@_)"/>
    <numFmt numFmtId="175" formatCode="_(* #,##0.00_);_(* \(#,##0.00\);_(* &quot;-&quot;??_);_(@_)"/>
    <numFmt numFmtId="176" formatCode="_(* #,##0_);_(* \(#,##0\);_(* &quot;-&quot;_);_(@_)"/>
    <numFmt numFmtId="177" formatCode="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3">
    <font>
      <sz val="10"/>
      <name val="Arial Cyr"/>
      <family val="0"/>
    </font>
    <font>
      <b/>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sz val="12"/>
      <name val="Arial"/>
      <family val="2"/>
    </font>
    <font>
      <b/>
      <sz val="14"/>
      <name val="Arial Cyr"/>
      <family val="0"/>
    </font>
    <font>
      <sz val="14"/>
      <name val="Arial Cyr"/>
      <family val="0"/>
    </font>
    <font>
      <sz val="10"/>
      <name val="Calibri"/>
      <family val="2"/>
    </font>
    <font>
      <b/>
      <sz val="10"/>
      <name val="Times New Roman"/>
      <family val="1"/>
    </font>
    <font>
      <b/>
      <sz val="12"/>
      <name val="Times New Roman"/>
      <family val="1"/>
    </font>
    <font>
      <sz val="12"/>
      <name val="Times New Roman"/>
      <family val="1"/>
    </font>
    <font>
      <sz val="10"/>
      <name val="Arial Unicode MS"/>
      <family val="2"/>
    </font>
    <font>
      <b/>
      <sz val="10"/>
      <name val="Arial"/>
      <family val="2"/>
    </font>
    <font>
      <b/>
      <sz val="11"/>
      <name val="Arial Cyr"/>
      <family val="0"/>
    </font>
    <font>
      <sz val="10"/>
      <color indexed="10"/>
      <name val="Arial Cyr"/>
      <family val="0"/>
    </font>
    <font>
      <sz val="10"/>
      <name val="Helv"/>
      <family val="0"/>
    </font>
    <font>
      <b/>
      <sz val="11"/>
      <name val="Arial"/>
      <family val="2"/>
    </font>
    <font>
      <sz val="11"/>
      <name val="Arial Cyr"/>
      <family val="2"/>
    </font>
    <font>
      <i/>
      <sz val="10"/>
      <name val="Arial Cyr"/>
      <family val="0"/>
    </font>
    <font>
      <i/>
      <sz val="10"/>
      <name val="Arial"/>
      <family val="2"/>
    </font>
    <font>
      <b/>
      <sz val="11"/>
      <color indexed="8"/>
      <name val="Arial"/>
      <family val="2"/>
    </font>
    <font>
      <sz val="11"/>
      <color indexed="8"/>
      <name val="Arial"/>
      <family val="2"/>
    </font>
    <font>
      <sz val="10"/>
      <color indexed="14"/>
      <name val="Arial Cyr"/>
      <family val="0"/>
    </font>
    <font>
      <b/>
      <sz val="10"/>
      <color indexed="14"/>
      <name val="Arial Cyr"/>
      <family val="0"/>
    </font>
    <font>
      <b/>
      <i/>
      <sz val="10"/>
      <name val="Arial Cyr"/>
      <family val="0"/>
    </font>
    <font>
      <i/>
      <sz val="11"/>
      <name val="Arial Cyr"/>
      <family val="0"/>
    </font>
    <font>
      <b/>
      <i/>
      <sz val="10"/>
      <name val="Arial"/>
      <family val="2"/>
    </font>
    <font>
      <b/>
      <i/>
      <sz val="11"/>
      <name val="Arial Cyr"/>
      <family val="2"/>
    </font>
    <font>
      <b/>
      <i/>
      <sz val="11"/>
      <color indexed="8"/>
      <name val="Arial"/>
      <family val="2"/>
    </font>
    <font>
      <b/>
      <i/>
      <sz val="11"/>
      <name val="Arial"/>
      <family val="2"/>
    </font>
    <font>
      <i/>
      <sz val="11"/>
      <color indexed="8"/>
      <name val="Arial"/>
      <family val="2"/>
    </font>
    <font>
      <sz val="8"/>
      <name val="Times New Roman"/>
      <family val="1"/>
    </font>
    <font>
      <sz val="10"/>
      <name val="Times New Roman"/>
      <family val="1"/>
    </font>
    <font>
      <i/>
      <sz val="8"/>
      <name val="Arial Cyr"/>
      <family val="0"/>
    </font>
    <font>
      <b/>
      <sz val="12"/>
      <name val="Arial"/>
      <family val="2"/>
    </font>
    <font>
      <sz val="11"/>
      <name val="Arial"/>
      <family val="2"/>
    </font>
    <font>
      <i/>
      <sz val="11"/>
      <name val="Arial"/>
      <family val="2"/>
    </font>
    <font>
      <b/>
      <i/>
      <sz val="12"/>
      <name val="Times New Roman"/>
      <family val="1"/>
    </font>
    <font>
      <sz val="10"/>
      <color indexed="8"/>
      <name val="Arial"/>
      <family val="2"/>
    </font>
    <font>
      <i/>
      <sz val="10"/>
      <color indexed="8"/>
      <name val="Arial"/>
      <family val="2"/>
    </font>
    <font>
      <sz val="9.5"/>
      <color indexed="8"/>
      <name val="Times New Roman"/>
      <family val="1"/>
    </font>
    <font>
      <i/>
      <sz val="10"/>
      <color indexed="14"/>
      <name val="Arial Cyr"/>
      <family val="0"/>
    </font>
    <font>
      <i/>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medium"/>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style="thin"/>
      <bottom>
        <color indexed="63"/>
      </bottom>
    </border>
    <border>
      <left style="thin"/>
      <right>
        <color indexed="63"/>
      </right>
      <top style="medium"/>
      <bottom style="medium"/>
    </border>
    <border>
      <left style="medium"/>
      <right style="medium"/>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thin"/>
      <bottom style="thin"/>
    </border>
    <border>
      <left>
        <color indexed="63"/>
      </left>
      <right style="medium"/>
      <top>
        <color indexed="63"/>
      </top>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medium"/>
      <right style="thin"/>
      <top style="thin"/>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316">
    <xf numFmtId="0" fontId="0" fillId="0" borderId="0" xfId="0" applyAlignment="1">
      <alignment/>
    </xf>
    <xf numFmtId="0" fontId="0" fillId="0" borderId="0" xfId="0" applyFill="1" applyAlignment="1">
      <alignment/>
    </xf>
    <xf numFmtId="1" fontId="1" fillId="0" borderId="10" xfId="0" applyNumberFormat="1" applyFont="1" applyFill="1" applyBorder="1" applyAlignment="1">
      <alignment vertical="center"/>
    </xf>
    <xf numFmtId="1" fontId="0" fillId="0" borderId="0" xfId="0" applyNumberFormat="1" applyFill="1" applyAlignment="1">
      <alignment/>
    </xf>
    <xf numFmtId="1" fontId="0" fillId="0" borderId="10" xfId="0" applyNumberFormat="1" applyFill="1" applyBorder="1" applyAlignment="1">
      <alignment vertical="center"/>
    </xf>
    <xf numFmtId="1" fontId="1" fillId="0" borderId="0" xfId="0" applyNumberFormat="1" applyFont="1" applyFill="1" applyAlignment="1">
      <alignment horizontal="left"/>
    </xf>
    <xf numFmtId="0" fontId="1" fillId="0" borderId="0" xfId="0" applyFont="1" applyFill="1" applyAlignment="1">
      <alignment/>
    </xf>
    <xf numFmtId="1" fontId="0" fillId="0" borderId="10" xfId="0" applyNumberFormat="1" applyFont="1" applyFill="1" applyBorder="1" applyAlignment="1">
      <alignment vertical="center"/>
    </xf>
    <xf numFmtId="2" fontId="1" fillId="0" borderId="0" xfId="0" applyNumberFormat="1" applyFont="1" applyFill="1" applyBorder="1" applyAlignment="1">
      <alignment/>
    </xf>
    <xf numFmtId="1" fontId="23" fillId="0" borderId="11" xfId="0" applyNumberFormat="1" applyFont="1" applyFill="1" applyBorder="1" applyAlignment="1">
      <alignment/>
    </xf>
    <xf numFmtId="0" fontId="1" fillId="0" borderId="0" xfId="55" applyFont="1" applyFill="1">
      <alignment/>
      <protection/>
    </xf>
    <xf numFmtId="0" fontId="23" fillId="0" borderId="0" xfId="56" applyFont="1" applyFill="1" applyAlignment="1">
      <alignment horizontal="left"/>
      <protection/>
    </xf>
    <xf numFmtId="1" fontId="24" fillId="0" borderId="0" xfId="56" applyNumberFormat="1" applyFont="1" applyFill="1">
      <alignment/>
      <protection/>
    </xf>
    <xf numFmtId="1" fontId="0" fillId="0" borderId="12" xfId="0" applyNumberFormat="1" applyFill="1" applyBorder="1" applyAlignment="1">
      <alignment vertical="center"/>
    </xf>
    <xf numFmtId="1" fontId="1" fillId="0" borderId="12" xfId="0" applyNumberFormat="1" applyFont="1" applyFill="1" applyBorder="1" applyAlignment="1">
      <alignment vertical="center"/>
    </xf>
    <xf numFmtId="1" fontId="0" fillId="0" borderId="13" xfId="0" applyNumberFormat="1" applyFill="1" applyBorder="1" applyAlignment="1">
      <alignment vertical="center"/>
    </xf>
    <xf numFmtId="2" fontId="0" fillId="0" borderId="10" xfId="0" applyNumberFormat="1" applyFill="1" applyBorder="1" applyAlignment="1">
      <alignment vertical="center"/>
    </xf>
    <xf numFmtId="0" fontId="28" fillId="0" borderId="0" xfId="56" applyFont="1" applyFill="1" applyAlignment="1">
      <alignment/>
      <protection/>
    </xf>
    <xf numFmtId="0" fontId="28" fillId="0" borderId="0" xfId="55" applyFont="1" applyFill="1" applyAlignment="1">
      <alignment/>
      <protection/>
    </xf>
    <xf numFmtId="0" fontId="26" fillId="0" borderId="0" xfId="0" applyFont="1" applyFill="1" applyAlignment="1">
      <alignment horizontal="center"/>
    </xf>
    <xf numFmtId="1" fontId="1" fillId="0" borderId="0" xfId="0" applyNumberFormat="1" applyFont="1" applyFill="1" applyBorder="1" applyAlignment="1">
      <alignment vertical="center"/>
    </xf>
    <xf numFmtId="1" fontId="34" fillId="0" borderId="12" xfId="0" applyNumberFormat="1" applyFont="1" applyFill="1" applyBorder="1" applyAlignment="1">
      <alignment vertical="center"/>
    </xf>
    <xf numFmtId="0" fontId="28" fillId="0" borderId="0" xfId="55" applyFont="1" applyFill="1">
      <alignment/>
      <protection/>
    </xf>
    <xf numFmtId="0" fontId="0" fillId="0" borderId="0" xfId="0" applyFill="1" applyAlignment="1">
      <alignment horizontal="right"/>
    </xf>
    <xf numFmtId="1" fontId="0" fillId="0" borderId="10" xfId="0" applyNumberFormat="1" applyBorder="1" applyAlignment="1">
      <alignment vertical="center"/>
    </xf>
    <xf numFmtId="0" fontId="28" fillId="0" borderId="0" xfId="55" applyFont="1">
      <alignment/>
      <protection/>
    </xf>
    <xf numFmtId="1" fontId="0" fillId="0" borderId="12" xfId="0" applyNumberFormat="1" applyFont="1" applyFill="1" applyBorder="1" applyAlignment="1">
      <alignment vertical="center"/>
    </xf>
    <xf numFmtId="1" fontId="0" fillId="24" borderId="10" xfId="0" applyNumberFormat="1" applyFont="1" applyFill="1" applyBorder="1" applyAlignment="1">
      <alignment vertical="center"/>
    </xf>
    <xf numFmtId="1" fontId="0" fillId="0" borderId="14" xfId="0" applyNumberFormat="1" applyFill="1" applyBorder="1" applyAlignment="1">
      <alignment vertical="center"/>
    </xf>
    <xf numFmtId="1" fontId="1" fillId="0" borderId="15" xfId="0" applyNumberFormat="1" applyFont="1" applyFill="1" applyBorder="1" applyAlignment="1">
      <alignment vertical="center"/>
    </xf>
    <xf numFmtId="0" fontId="28" fillId="0" borderId="0" xfId="56" applyFont="1" applyFill="1" applyAlignment="1">
      <alignment horizontal="left"/>
      <protection/>
    </xf>
    <xf numFmtId="1" fontId="42" fillId="0" borderId="10" xfId="0" applyNumberFormat="1" applyFont="1" applyFill="1" applyBorder="1" applyAlignment="1">
      <alignment vertical="center"/>
    </xf>
    <xf numFmtId="1" fontId="43" fillId="0" borderId="10" xfId="0" applyNumberFormat="1" applyFont="1" applyFill="1" applyBorder="1" applyAlignment="1">
      <alignment vertical="center"/>
    </xf>
    <xf numFmtId="1" fontId="1" fillId="0" borderId="10" xfId="0" applyNumberFormat="1" applyFont="1" applyBorder="1" applyAlignment="1">
      <alignment vertical="center"/>
    </xf>
    <xf numFmtId="1" fontId="0" fillId="0" borderId="16" xfId="0" applyNumberFormat="1" applyFill="1" applyBorder="1" applyAlignment="1">
      <alignment vertical="center"/>
    </xf>
    <xf numFmtId="1" fontId="0" fillId="0" borderId="17" xfId="0" applyNumberFormat="1" applyFill="1" applyBorder="1" applyAlignment="1">
      <alignment vertical="center"/>
    </xf>
    <xf numFmtId="0" fontId="0" fillId="0" borderId="18" xfId="0" applyFill="1" applyBorder="1" applyAlignment="1">
      <alignment/>
    </xf>
    <xf numFmtId="1" fontId="0" fillId="0" borderId="10" xfId="0" applyNumberFormat="1" applyFont="1" applyFill="1" applyBorder="1" applyAlignment="1">
      <alignment vertical="center"/>
    </xf>
    <xf numFmtId="1" fontId="0" fillId="0" borderId="10" xfId="0" applyNumberFormat="1" applyFont="1" applyBorder="1" applyAlignment="1">
      <alignment vertical="center"/>
    </xf>
    <xf numFmtId="1" fontId="23" fillId="0" borderId="19" xfId="0" applyNumberFormat="1" applyFont="1" applyFill="1" applyBorder="1" applyAlignment="1">
      <alignment/>
    </xf>
    <xf numFmtId="1" fontId="1" fillId="0" borderId="20" xfId="0" applyNumberFormat="1" applyFont="1" applyFill="1" applyBorder="1" applyAlignment="1">
      <alignment vertical="center"/>
    </xf>
    <xf numFmtId="1" fontId="23" fillId="0" borderId="21" xfId="0" applyNumberFormat="1" applyFont="1" applyFill="1" applyBorder="1" applyAlignment="1">
      <alignment vertical="center"/>
    </xf>
    <xf numFmtId="1" fontId="38" fillId="0" borderId="10" xfId="0" applyNumberFormat="1" applyFont="1" applyFill="1" applyBorder="1" applyAlignment="1">
      <alignment vertical="center"/>
    </xf>
    <xf numFmtId="0" fontId="0" fillId="0" borderId="18" xfId="0" applyFill="1" applyBorder="1" applyAlignment="1" quotePrefix="1">
      <alignment vertical="center"/>
    </xf>
    <xf numFmtId="1" fontId="23" fillId="0" borderId="22" xfId="0" applyNumberFormat="1" applyFont="1" applyFill="1" applyBorder="1" applyAlignment="1">
      <alignment/>
    </xf>
    <xf numFmtId="0" fontId="0" fillId="0" borderId="20" xfId="0" applyFill="1" applyBorder="1" applyAlignment="1">
      <alignment vertical="center" wrapText="1"/>
    </xf>
    <xf numFmtId="1" fontId="0" fillId="0" borderId="10" xfId="0" applyNumberFormat="1" applyFont="1" applyBorder="1" applyAlignment="1">
      <alignment vertical="center"/>
    </xf>
    <xf numFmtId="0" fontId="0" fillId="0" borderId="23" xfId="0" applyFill="1" applyBorder="1" applyAlignment="1">
      <alignment vertical="center" wrapText="1"/>
    </xf>
    <xf numFmtId="0" fontId="25" fillId="0" borderId="0" xfId="0" applyFont="1" applyFill="1" applyAlignment="1">
      <alignment horizontal="center"/>
    </xf>
    <xf numFmtId="0" fontId="39" fillId="0" borderId="10" xfId="0" applyFont="1" applyFill="1" applyBorder="1" applyAlignment="1">
      <alignment vertical="center" wrapText="1"/>
    </xf>
    <xf numFmtId="0" fontId="0" fillId="0" borderId="24" xfId="0" applyFill="1" applyBorder="1" applyAlignment="1">
      <alignment vertical="center" wrapText="1"/>
    </xf>
    <xf numFmtId="0" fontId="33" fillId="0" borderId="10" xfId="15" applyFont="1" applyFill="1" applyBorder="1" applyAlignment="1">
      <alignment horizontal="center" vertical="center" wrapText="1"/>
      <protection/>
    </xf>
    <xf numFmtId="0" fontId="0" fillId="0" borderId="10" xfId="0" applyFill="1" applyBorder="1" applyAlignment="1">
      <alignment/>
    </xf>
    <xf numFmtId="0" fontId="0" fillId="0" borderId="10" xfId="0" applyFill="1" applyBorder="1" applyAlignment="1" quotePrefix="1">
      <alignment vertical="center"/>
    </xf>
    <xf numFmtId="0" fontId="1" fillId="0" borderId="10" xfId="0" applyFont="1" applyFill="1" applyBorder="1" applyAlignment="1" quotePrefix="1">
      <alignment vertical="center"/>
    </xf>
    <xf numFmtId="1" fontId="54" fillId="0" borderId="0" xfId="56" applyNumberFormat="1" applyFont="1" applyFill="1">
      <alignment/>
      <protection/>
    </xf>
    <xf numFmtId="0" fontId="0" fillId="0" borderId="10" xfId="0" applyFill="1" applyBorder="1" applyAlignment="1">
      <alignment horizontal="left" vertical="center"/>
    </xf>
    <xf numFmtId="0" fontId="0" fillId="0" borderId="10" xfId="0" applyFill="1" applyBorder="1" applyAlignment="1">
      <alignment vertical="center" wrapText="1"/>
    </xf>
    <xf numFmtId="0" fontId="37" fillId="0" borderId="10" xfId="15" applyFont="1" applyFill="1" applyBorder="1" applyAlignment="1">
      <alignment horizontal="center" vertical="center" wrapText="1"/>
      <protection/>
    </xf>
    <xf numFmtId="49" fontId="33" fillId="0" borderId="10" xfId="15" applyNumberFormat="1" applyFont="1" applyFill="1" applyBorder="1" applyAlignment="1">
      <alignment horizontal="center" vertical="center" wrapText="1"/>
      <protection/>
    </xf>
    <xf numFmtId="0" fontId="9" fillId="0" borderId="10" xfId="0" applyFont="1" applyFill="1" applyBorder="1" applyAlignment="1">
      <alignment vertical="center" wrapText="1"/>
    </xf>
    <xf numFmtId="49" fontId="37" fillId="0" borderId="10" xfId="15" applyNumberFormat="1" applyFont="1" applyFill="1" applyBorder="1" applyAlignment="1">
      <alignment horizontal="center" vertical="center" wrapText="1"/>
      <protection/>
    </xf>
    <xf numFmtId="0" fontId="38" fillId="0" borderId="10" xfId="0" applyFont="1" applyFill="1" applyBorder="1" applyAlignment="1">
      <alignment vertical="center"/>
    </xf>
    <xf numFmtId="49" fontId="45" fillId="0" borderId="10" xfId="15" applyNumberFormat="1" applyFont="1" applyFill="1" applyBorder="1" applyAlignment="1">
      <alignment horizontal="center" vertical="center" wrapText="1"/>
      <protection/>
    </xf>
    <xf numFmtId="0" fontId="39" fillId="0" borderId="10" xfId="0" applyFont="1" applyBorder="1" applyAlignment="1">
      <alignment wrapText="1"/>
    </xf>
    <xf numFmtId="0" fontId="36" fillId="0" borderId="10" xfId="15" applyFont="1" applyBorder="1" applyAlignment="1">
      <alignment horizontal="left" vertical="center" wrapText="1"/>
      <protection/>
    </xf>
    <xf numFmtId="0" fontId="57" fillId="0" borderId="25" xfId="15" applyFont="1" applyBorder="1" applyAlignment="1">
      <alignment horizontal="center"/>
      <protection/>
    </xf>
    <xf numFmtId="0" fontId="58" fillId="0" borderId="10" xfId="15" applyFont="1" applyBorder="1" applyAlignment="1">
      <alignment horizontal="left" wrapText="1"/>
      <protection/>
    </xf>
    <xf numFmtId="0" fontId="9" fillId="0" borderId="10" xfId="15" applyFont="1" applyBorder="1" applyAlignment="1">
      <alignment horizontal="left" wrapText="1"/>
      <protection/>
    </xf>
    <xf numFmtId="0" fontId="36" fillId="0" borderId="25" xfId="15" applyFont="1" applyBorder="1" applyAlignment="1">
      <alignment horizontal="center"/>
      <protection/>
    </xf>
    <xf numFmtId="0" fontId="36" fillId="0" borderId="10" xfId="15" applyFont="1" applyBorder="1" applyAlignment="1">
      <alignment horizontal="center"/>
      <protection/>
    </xf>
    <xf numFmtId="0" fontId="30" fillId="0" borderId="10" xfId="15" applyFont="1" applyBorder="1" applyAlignment="1">
      <alignment horizontal="center" vertical="center" wrapText="1"/>
      <protection/>
    </xf>
    <xf numFmtId="0" fontId="32" fillId="0" borderId="10" xfId="0" applyFont="1" applyBorder="1" applyAlignment="1">
      <alignment wrapText="1"/>
    </xf>
    <xf numFmtId="0" fontId="56" fillId="0" borderId="25" xfId="15" applyFont="1" applyBorder="1" applyAlignment="1">
      <alignment horizontal="center"/>
      <protection/>
    </xf>
    <xf numFmtId="0" fontId="56" fillId="0" borderId="10" xfId="15" applyFont="1" applyBorder="1" applyAlignment="1">
      <alignment horizontal="center"/>
      <protection/>
    </xf>
    <xf numFmtId="0" fontId="9" fillId="0" borderId="10" xfId="15" applyFont="1" applyFill="1" applyBorder="1" applyAlignment="1">
      <alignment vertical="center" wrapText="1"/>
      <protection/>
    </xf>
    <xf numFmtId="0" fontId="0" fillId="0" borderId="10" xfId="0" applyFont="1" applyFill="1" applyBorder="1" applyAlignment="1">
      <alignment/>
    </xf>
    <xf numFmtId="49" fontId="40" fillId="0" borderId="10" xfId="15" applyNumberFormat="1" applyFont="1" applyFill="1" applyBorder="1" applyAlignment="1">
      <alignment horizontal="center" vertical="center"/>
      <protection/>
    </xf>
    <xf numFmtId="0" fontId="60" fillId="0" borderId="10" xfId="0" applyFont="1" applyFill="1" applyBorder="1" applyAlignment="1">
      <alignment horizontal="center" vertical="center" wrapText="1"/>
    </xf>
    <xf numFmtId="0" fontId="28" fillId="0" borderId="0" xfId="0" applyFont="1" applyFill="1" applyAlignment="1">
      <alignment/>
    </xf>
    <xf numFmtId="0" fontId="9" fillId="0" borderId="10" xfId="15" applyFont="1" applyFill="1" applyBorder="1" applyAlignment="1">
      <alignment horizontal="left" vertical="center" wrapText="1"/>
      <protection/>
    </xf>
    <xf numFmtId="0" fontId="39" fillId="0" borderId="10" xfId="0" applyFont="1" applyFill="1" applyBorder="1" applyAlignment="1">
      <alignment wrapText="1"/>
    </xf>
    <xf numFmtId="0" fontId="0" fillId="0" borderId="23" xfId="0" applyNumberForma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39"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 fontId="44" fillId="0" borderId="10" xfId="0" applyNumberFormat="1" applyFont="1" applyFill="1" applyBorder="1" applyAlignment="1">
      <alignment vertical="center"/>
    </xf>
    <xf numFmtId="1" fontId="38" fillId="0" borderId="10" xfId="0" applyNumberFormat="1" applyFont="1" applyBorder="1" applyAlignment="1">
      <alignment vertical="center"/>
    </xf>
    <xf numFmtId="1" fontId="61" fillId="0" borderId="10" xfId="0" applyNumberFormat="1" applyFont="1" applyFill="1" applyBorder="1" applyAlignment="1">
      <alignment vertical="center"/>
    </xf>
    <xf numFmtId="49" fontId="36" fillId="0" borderId="25" xfId="15" applyNumberFormat="1" applyFont="1" applyFill="1" applyBorder="1" applyAlignment="1">
      <alignment horizontal="center" vertical="center" wrapText="1"/>
      <protection/>
    </xf>
    <xf numFmtId="49" fontId="36" fillId="0" borderId="10" xfId="15" applyNumberFormat="1" applyFont="1" applyFill="1" applyBorder="1" applyAlignment="1">
      <alignment horizontal="center" vertical="center" wrapText="1"/>
      <protection/>
    </xf>
    <xf numFmtId="0" fontId="51" fillId="25" borderId="10" xfId="0" applyNumberFormat="1" applyFont="1" applyFill="1" applyBorder="1" applyAlignment="1" applyProtection="1">
      <alignment horizontal="center" vertical="center" wrapText="1"/>
      <protection/>
    </xf>
    <xf numFmtId="0" fontId="51" fillId="24"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49" fontId="49" fillId="0" borderId="10" xfId="15" applyNumberFormat="1" applyFont="1" applyFill="1" applyBorder="1" applyAlignment="1">
      <alignment horizontal="center" vertical="center" wrapText="1"/>
      <protection/>
    </xf>
    <xf numFmtId="0" fontId="33" fillId="0" borderId="10" xfId="0" applyFont="1" applyFill="1" applyBorder="1" applyAlignment="1" quotePrefix="1">
      <alignment vertical="center"/>
    </xf>
    <xf numFmtId="0" fontId="33" fillId="0" borderId="10" xfId="0" applyFont="1" applyFill="1" applyBorder="1" applyAlignment="1">
      <alignment vertical="center" wrapText="1"/>
    </xf>
    <xf numFmtId="0" fontId="1" fillId="0" borderId="10" xfId="0" applyFont="1" applyFill="1" applyBorder="1" applyAlignment="1">
      <alignment vertical="center" wrapText="1"/>
    </xf>
    <xf numFmtId="0" fontId="38" fillId="0" borderId="10" xfId="0" applyFont="1" applyFill="1" applyBorder="1" applyAlignment="1">
      <alignment horizontal="left" vertical="center"/>
    </xf>
    <xf numFmtId="0" fontId="0" fillId="0" borderId="10" xfId="54" applyFont="1" applyFill="1" applyBorder="1" applyAlignment="1">
      <alignment horizontal="left" vertical="center" wrapText="1"/>
      <protection/>
    </xf>
    <xf numFmtId="49" fontId="37" fillId="0" borderId="10" xfId="15" applyNumberFormat="1" applyFont="1" applyFill="1" applyBorder="1" applyAlignment="1">
      <alignment horizontal="center" vertical="center" wrapText="1"/>
      <protection/>
    </xf>
    <xf numFmtId="0" fontId="1" fillId="0" borderId="10" xfId="0" applyFont="1" applyFill="1" applyBorder="1" applyAlignment="1">
      <alignment horizontal="left" vertical="center"/>
    </xf>
    <xf numFmtId="0" fontId="32" fillId="0" borderId="10" xfId="0" applyFont="1" applyFill="1" applyBorder="1" applyAlignment="1">
      <alignment horizontal="center"/>
    </xf>
    <xf numFmtId="0" fontId="1" fillId="0" borderId="10" xfId="0" applyFont="1" applyFill="1" applyBorder="1" applyAlignment="1">
      <alignment horizontal="center"/>
    </xf>
    <xf numFmtId="0" fontId="38" fillId="0" borderId="10" xfId="54" applyFont="1" applyFill="1" applyBorder="1" applyAlignment="1">
      <alignment horizontal="left" vertical="center" wrapText="1"/>
      <protection/>
    </xf>
    <xf numFmtId="0" fontId="0"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0" fillId="0" borderId="10" xfId="0" applyFont="1" applyFill="1" applyBorder="1" applyAlignment="1">
      <alignment horizontal="right" vertical="center" wrapText="1"/>
    </xf>
    <xf numFmtId="0" fontId="0" fillId="0" borderId="10" xfId="0" applyFill="1" applyBorder="1" applyAlignment="1" quotePrefix="1">
      <alignment horizontal="left" vertical="center"/>
    </xf>
    <xf numFmtId="0" fontId="0" fillId="24" borderId="10" xfId="0" applyFill="1" applyBorder="1" applyAlignment="1">
      <alignment/>
    </xf>
    <xf numFmtId="0" fontId="1" fillId="24" borderId="10" xfId="0" applyFont="1" applyFill="1" applyBorder="1" applyAlignment="1" quotePrefix="1">
      <alignment horizontal="left" vertical="center"/>
    </xf>
    <xf numFmtId="0" fontId="1" fillId="24" borderId="10" xfId="0" applyFont="1" applyFill="1" applyBorder="1" applyAlignment="1">
      <alignment vertical="center" wrapText="1"/>
    </xf>
    <xf numFmtId="49" fontId="37" fillId="24" borderId="10" xfId="15" applyNumberFormat="1" applyFont="1" applyFill="1" applyBorder="1" applyAlignment="1">
      <alignment horizontal="center" vertical="center" wrapText="1"/>
      <protection/>
    </xf>
    <xf numFmtId="0" fontId="1" fillId="24" borderId="10" xfId="0" applyFont="1" applyFill="1" applyBorder="1" applyAlignment="1" quotePrefix="1">
      <alignment vertical="center"/>
    </xf>
    <xf numFmtId="0" fontId="1" fillId="24" borderId="10" xfId="54" applyFont="1" applyFill="1" applyBorder="1" applyAlignment="1">
      <alignment horizontal="left" vertical="center" wrapText="1"/>
      <protection/>
    </xf>
    <xf numFmtId="0" fontId="36" fillId="0" borderId="10" xfId="0" applyFont="1" applyFill="1" applyBorder="1" applyAlignment="1">
      <alignment vertical="center" wrapText="1"/>
    </xf>
    <xf numFmtId="0" fontId="30" fillId="0" borderId="10" xfId="0" applyFont="1" applyFill="1" applyBorder="1" applyAlignment="1">
      <alignment/>
    </xf>
    <xf numFmtId="0" fontId="38" fillId="0" borderId="10" xfId="0" applyFont="1" applyFill="1" applyBorder="1" applyAlignment="1">
      <alignment vertical="center" wrapText="1"/>
    </xf>
    <xf numFmtId="0" fontId="38" fillId="0" borderId="10" xfId="0" applyFont="1" applyFill="1" applyBorder="1" applyAlignment="1" quotePrefix="1">
      <alignment vertical="center"/>
    </xf>
    <xf numFmtId="49" fontId="38" fillId="0" borderId="10" xfId="0" applyNumberFormat="1" applyFont="1" applyFill="1" applyBorder="1" applyAlignment="1">
      <alignment vertical="center"/>
    </xf>
    <xf numFmtId="0" fontId="38" fillId="0" borderId="10" xfId="0" applyFont="1" applyBorder="1" applyAlignment="1">
      <alignment vertical="center" wrapText="1"/>
    </xf>
    <xf numFmtId="0" fontId="0" fillId="0" borderId="10" xfId="0" applyFill="1" applyBorder="1" applyAlignment="1">
      <alignment vertical="center"/>
    </xf>
    <xf numFmtId="0" fontId="32" fillId="0" borderId="10" xfId="15" applyFont="1" applyFill="1" applyBorder="1" applyAlignment="1">
      <alignment vertical="center" wrapText="1"/>
      <protection/>
    </xf>
    <xf numFmtId="0" fontId="38" fillId="0" borderId="10" xfId="0" applyFont="1" applyFill="1" applyBorder="1" applyAlignment="1">
      <alignment horizontal="center" vertical="center"/>
    </xf>
    <xf numFmtId="0" fontId="0" fillId="0" borderId="10" xfId="0" applyFont="1" applyFill="1" applyBorder="1" applyAlignment="1">
      <alignment vertical="center" wrapText="1"/>
    </xf>
    <xf numFmtId="0" fontId="1" fillId="0" borderId="10" xfId="0" applyFont="1" applyFill="1" applyBorder="1" applyAlignment="1">
      <alignment horizontal="center" vertical="center"/>
    </xf>
    <xf numFmtId="0" fontId="38" fillId="0" borderId="10" xfId="0" applyFont="1" applyFill="1" applyBorder="1" applyAlignment="1" quotePrefix="1">
      <alignment horizontal="left" vertical="center"/>
    </xf>
    <xf numFmtId="0" fontId="33" fillId="0" borderId="10" xfId="0" applyFont="1" applyFill="1" applyBorder="1" applyAlignment="1">
      <alignment/>
    </xf>
    <xf numFmtId="49" fontId="45" fillId="0" borderId="10" xfId="15" applyNumberFormat="1" applyFont="1" applyFill="1" applyBorder="1" applyAlignment="1">
      <alignment vertical="center" wrapText="1"/>
      <protection/>
    </xf>
    <xf numFmtId="0" fontId="0" fillId="0" borderId="10" xfId="0" applyFont="1" applyFill="1" applyBorder="1" applyAlignment="1">
      <alignment horizontal="left" vertical="center"/>
    </xf>
    <xf numFmtId="0" fontId="36" fillId="0" borderId="10" xfId="0" applyFont="1" applyFill="1" applyBorder="1" applyAlignment="1">
      <alignment horizontal="center"/>
    </xf>
    <xf numFmtId="0" fontId="0" fillId="0" borderId="10" xfId="0" applyFont="1" applyFill="1" applyBorder="1" applyAlignment="1">
      <alignment vertical="center"/>
    </xf>
    <xf numFmtId="0" fontId="0" fillId="0" borderId="10" xfId="0" applyFont="1" applyFill="1" applyBorder="1" applyAlignment="1" quotePrefix="1">
      <alignment vertical="center"/>
    </xf>
    <xf numFmtId="0" fontId="38" fillId="24" borderId="10" xfId="0" applyFont="1" applyFill="1" applyBorder="1" applyAlignment="1">
      <alignment vertical="center" wrapText="1"/>
    </xf>
    <xf numFmtId="0" fontId="0" fillId="0" borderId="10" xfId="0" applyFont="1" applyFill="1" applyBorder="1" applyAlignment="1">
      <alignment/>
    </xf>
    <xf numFmtId="0" fontId="0" fillId="0" borderId="10" xfId="0" applyFont="1" applyFill="1" applyBorder="1" applyAlignment="1" quotePrefix="1">
      <alignment horizontal="left" vertical="center"/>
    </xf>
    <xf numFmtId="0" fontId="9" fillId="0" borderId="10" xfId="0" applyFont="1" applyFill="1" applyBorder="1" applyAlignment="1">
      <alignment horizontal="right" vertical="center" wrapText="1"/>
    </xf>
    <xf numFmtId="0" fontId="27" fillId="0" borderId="10" xfId="0" applyFont="1" applyFill="1" applyBorder="1" applyAlignment="1">
      <alignment vertical="center" wrapText="1"/>
    </xf>
    <xf numFmtId="0" fontId="30"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49" fontId="33" fillId="24" borderId="10" xfId="15" applyNumberFormat="1" applyFont="1" applyFill="1" applyBorder="1" applyAlignment="1">
      <alignment horizontal="center" vertical="center" wrapText="1"/>
      <protection/>
    </xf>
    <xf numFmtId="0" fontId="32" fillId="0" borderId="10" xfId="0" applyFont="1" applyFill="1" applyBorder="1" applyAlignment="1">
      <alignment horizontal="left" wrapText="1"/>
    </xf>
    <xf numFmtId="0" fontId="32" fillId="0" borderId="10" xfId="0" applyFont="1" applyFill="1" applyBorder="1" applyAlignment="1">
      <alignment horizontal="center" wrapText="1"/>
    </xf>
    <xf numFmtId="49" fontId="47" fillId="0" borderId="10" xfId="15" applyNumberFormat="1" applyFont="1" applyFill="1" applyBorder="1" applyAlignment="1">
      <alignment horizontal="center" vertical="center" wrapText="1"/>
      <protection/>
    </xf>
    <xf numFmtId="0" fontId="44" fillId="0" borderId="10" xfId="0" applyFont="1" applyFill="1" applyBorder="1" applyAlignment="1">
      <alignment vertical="center" wrapText="1"/>
    </xf>
    <xf numFmtId="0" fontId="0" fillId="24" borderId="10" xfId="0" applyFill="1" applyBorder="1" applyAlignment="1" quotePrefix="1">
      <alignment vertical="center"/>
    </xf>
    <xf numFmtId="0" fontId="9" fillId="24" borderId="10" xfId="0" applyFont="1" applyFill="1" applyBorder="1" applyAlignment="1">
      <alignment vertical="center" wrapText="1"/>
    </xf>
    <xf numFmtId="1" fontId="0" fillId="24" borderId="10" xfId="0" applyNumberFormat="1" applyFill="1" applyBorder="1" applyAlignment="1">
      <alignment vertical="center"/>
    </xf>
    <xf numFmtId="0" fontId="46" fillId="0" borderId="10" xfId="0" applyFont="1" applyFill="1" applyBorder="1" applyAlignment="1">
      <alignment vertical="center" wrapText="1"/>
    </xf>
    <xf numFmtId="0" fontId="32" fillId="0" borderId="10" xfId="0" applyFont="1" applyFill="1" applyBorder="1" applyAlignment="1">
      <alignment vertical="center" wrapText="1"/>
    </xf>
    <xf numFmtId="1" fontId="44" fillId="0" borderId="10" xfId="0" applyNumberFormat="1" applyFont="1" applyBorder="1" applyAlignment="1">
      <alignment vertical="center"/>
    </xf>
    <xf numFmtId="1" fontId="38" fillId="24" borderId="10" xfId="0" applyNumberFormat="1" applyFont="1" applyFill="1" applyBorder="1" applyAlignment="1">
      <alignment vertical="center"/>
    </xf>
    <xf numFmtId="49" fontId="48" fillId="0" borderId="10" xfId="15" applyNumberFormat="1" applyFont="1" applyFill="1" applyBorder="1" applyAlignment="1">
      <alignment horizontal="center" vertical="center"/>
      <protection/>
    </xf>
    <xf numFmtId="0" fontId="59" fillId="0" borderId="10" xfId="0" applyFont="1" applyBorder="1" applyAlignment="1">
      <alignment wrapText="1"/>
    </xf>
    <xf numFmtId="49" fontId="41" fillId="0" borderId="10" xfId="15" applyNumberFormat="1" applyFont="1" applyFill="1" applyBorder="1" applyAlignment="1">
      <alignment horizontal="center" vertical="center"/>
      <protection/>
    </xf>
    <xf numFmtId="0" fontId="0" fillId="0" borderId="10" xfId="0" applyFill="1" applyBorder="1" applyAlignment="1">
      <alignment horizontal="center" vertical="center"/>
    </xf>
    <xf numFmtId="0" fontId="33" fillId="0" borderId="10" xfId="0" applyFont="1" applyFill="1" applyBorder="1" applyAlignment="1">
      <alignment horizontal="center"/>
    </xf>
    <xf numFmtId="0" fontId="1" fillId="0" borderId="10" xfId="0" applyFont="1" applyFill="1" applyBorder="1" applyAlignment="1">
      <alignment/>
    </xf>
    <xf numFmtId="49" fontId="41" fillId="24" borderId="10" xfId="15" applyNumberFormat="1" applyFont="1" applyFill="1" applyBorder="1" applyAlignment="1">
      <alignment horizontal="center" vertical="center"/>
      <protection/>
    </xf>
    <xf numFmtId="0" fontId="0" fillId="24" borderId="10" xfId="0" applyFill="1" applyBorder="1" applyAlignment="1">
      <alignment vertical="center" wrapText="1"/>
    </xf>
    <xf numFmtId="49" fontId="47" fillId="0" borderId="10" xfId="54" applyNumberFormat="1" applyFont="1" applyFill="1" applyBorder="1" applyAlignment="1">
      <alignment horizontal="center" vertical="center" wrapText="1"/>
      <protection/>
    </xf>
    <xf numFmtId="49" fontId="50" fillId="0" borderId="10" xfId="15" applyNumberFormat="1" applyFont="1" applyFill="1" applyBorder="1" applyAlignment="1">
      <alignment horizontal="center" vertical="center"/>
      <protection/>
    </xf>
    <xf numFmtId="0" fontId="0" fillId="0" borderId="10" xfId="0" applyFont="1" applyFill="1" applyBorder="1" applyAlignment="1">
      <alignment/>
    </xf>
    <xf numFmtId="0" fontId="0" fillId="0" borderId="10" xfId="0" applyBorder="1" applyAlignment="1">
      <alignment vertical="center" wrapText="1"/>
    </xf>
    <xf numFmtId="2" fontId="0" fillId="0" borderId="10" xfId="0" applyNumberFormat="1" applyFill="1" applyBorder="1" applyAlignment="1">
      <alignment vertical="center" wrapText="1"/>
    </xf>
    <xf numFmtId="0" fontId="0" fillId="0" borderId="10" xfId="0" applyFill="1" applyBorder="1" applyAlignment="1" quotePrefix="1">
      <alignment horizontal="center" vertical="center"/>
    </xf>
    <xf numFmtId="0" fontId="56" fillId="0" borderId="10" xfId="0" applyFont="1" applyFill="1" applyBorder="1" applyAlignment="1">
      <alignment/>
    </xf>
    <xf numFmtId="0" fontId="0" fillId="0" borderId="10" xfId="0" applyFill="1" applyBorder="1" applyAlignment="1">
      <alignment horizontal="center"/>
    </xf>
    <xf numFmtId="0" fontId="1" fillId="0" borderId="10" xfId="0" applyFont="1" applyFill="1" applyBorder="1" applyAlignment="1" quotePrefix="1">
      <alignment horizontal="center" vertical="center"/>
    </xf>
    <xf numFmtId="0" fontId="0" fillId="0" borderId="10" xfId="0" applyFont="1" applyFill="1" applyBorder="1" applyAlignment="1">
      <alignment horizontal="center" vertical="center"/>
    </xf>
    <xf numFmtId="0" fontId="32" fillId="0" borderId="10" xfId="57" applyFont="1" applyBorder="1" applyAlignment="1">
      <alignment horizontal="left" vertical="center" wrapText="1"/>
      <protection/>
    </xf>
    <xf numFmtId="0" fontId="9" fillId="0" borderId="10" xfId="57" applyFont="1" applyBorder="1" applyAlignment="1">
      <alignment horizontal="left" vertical="center" wrapText="1"/>
      <protection/>
    </xf>
    <xf numFmtId="0" fontId="0" fillId="0" borderId="10" xfId="0" applyFont="1" applyFill="1" applyBorder="1" applyAlignment="1" quotePrefix="1">
      <alignment horizontal="center" vertical="center"/>
    </xf>
    <xf numFmtId="49" fontId="0" fillId="0" borderId="10" xfId="0" applyNumberFormat="1" applyFill="1" applyBorder="1" applyAlignment="1">
      <alignment vertical="center"/>
    </xf>
    <xf numFmtId="0" fontId="9" fillId="0" borderId="10" xfId="0" applyFont="1" applyFill="1" applyBorder="1" applyAlignment="1">
      <alignment horizontal="left" vertical="center" wrapText="1"/>
    </xf>
    <xf numFmtId="0" fontId="33" fillId="0" borderId="10" xfId="0" applyFont="1" applyFill="1" applyBorder="1" applyAlignment="1" quotePrefix="1">
      <alignment horizontal="left" vertical="center"/>
    </xf>
    <xf numFmtId="0" fontId="47" fillId="0" borderId="10" xfId="15" applyFont="1" applyFill="1" applyBorder="1" applyAlignment="1">
      <alignment horizontal="center" wrapText="1"/>
      <protection/>
    </xf>
    <xf numFmtId="0" fontId="49" fillId="0" borderId="10" xfId="15" applyFont="1" applyFill="1" applyBorder="1" applyAlignment="1">
      <alignment horizontal="center" wrapText="1"/>
      <protection/>
    </xf>
    <xf numFmtId="0" fontId="36" fillId="0" borderId="10" xfId="15" applyFont="1" applyFill="1" applyBorder="1" applyAlignment="1">
      <alignment horizontal="center" wrapText="1"/>
      <protection/>
    </xf>
    <xf numFmtId="0" fontId="55" fillId="0" borderId="10" xfId="15" applyFont="1" applyFill="1" applyBorder="1" applyAlignment="1">
      <alignment horizontal="center" wrapText="1"/>
      <protection/>
    </xf>
    <xf numFmtId="0" fontId="33" fillId="24" borderId="10" xfId="15" applyFont="1" applyFill="1" applyBorder="1" applyAlignment="1">
      <alignment horizontal="center" vertical="center" wrapText="1"/>
      <protection/>
    </xf>
    <xf numFmtId="0" fontId="37" fillId="24" borderId="10" xfId="15" applyFont="1" applyFill="1" applyBorder="1" applyAlignment="1">
      <alignment horizontal="center" vertical="center" wrapText="1"/>
      <protection/>
    </xf>
    <xf numFmtId="0" fontId="0" fillId="0" borderId="10" xfId="0" applyNumberFormat="1" applyFill="1" applyBorder="1" applyAlignment="1">
      <alignment vertical="center" wrapText="1"/>
    </xf>
    <xf numFmtId="0" fontId="33" fillId="0" borderId="10" xfId="0" applyFont="1" applyFill="1" applyBorder="1" applyAlignment="1">
      <alignment horizontal="center" vertical="center"/>
    </xf>
    <xf numFmtId="0" fontId="37" fillId="0" borderId="10" xfId="0" applyFont="1" applyFill="1" applyBorder="1" applyAlignment="1">
      <alignment horizontal="center" vertical="center"/>
    </xf>
    <xf numFmtId="0" fontId="51" fillId="25" borderId="26" xfId="0" applyNumberFormat="1" applyFont="1" applyFill="1" applyBorder="1" applyAlignment="1" applyProtection="1">
      <alignment horizontal="center" vertical="center" wrapText="1"/>
      <protection/>
    </xf>
    <xf numFmtId="0" fontId="0" fillId="0" borderId="25" xfId="0" applyFill="1" applyBorder="1" applyAlignment="1">
      <alignment/>
    </xf>
    <xf numFmtId="1" fontId="1" fillId="0" borderId="27" xfId="0" applyNumberFormat="1" applyFont="1" applyFill="1" applyBorder="1" applyAlignment="1">
      <alignment vertical="center"/>
    </xf>
    <xf numFmtId="49" fontId="49" fillId="0" borderId="25" xfId="15" applyNumberFormat="1" applyFont="1" applyFill="1" applyBorder="1" applyAlignment="1">
      <alignment horizontal="center" vertical="center" wrapText="1"/>
      <protection/>
    </xf>
    <xf numFmtId="49" fontId="33" fillId="0" borderId="25" xfId="15" applyNumberFormat="1" applyFont="1" applyFill="1" applyBorder="1" applyAlignment="1">
      <alignment horizontal="center" vertical="center" wrapText="1"/>
      <protection/>
    </xf>
    <xf numFmtId="49" fontId="37" fillId="0" borderId="25" xfId="15" applyNumberFormat="1" applyFont="1" applyFill="1" applyBorder="1" applyAlignment="1">
      <alignment horizontal="center" vertical="center" wrapText="1"/>
      <protection/>
    </xf>
    <xf numFmtId="0" fontId="32" fillId="0" borderId="25" xfId="0" applyFont="1" applyFill="1" applyBorder="1" applyAlignment="1">
      <alignment horizontal="center"/>
    </xf>
    <xf numFmtId="49" fontId="45" fillId="0" borderId="25" xfId="15" applyNumberFormat="1" applyFont="1" applyFill="1" applyBorder="1" applyAlignment="1">
      <alignment horizontal="center" vertical="center" wrapText="1"/>
      <protection/>
    </xf>
    <xf numFmtId="0" fontId="0" fillId="24" borderId="25" xfId="0" applyFill="1" applyBorder="1" applyAlignment="1">
      <alignment/>
    </xf>
    <xf numFmtId="49" fontId="37" fillId="24" borderId="25" xfId="15" applyNumberFormat="1" applyFont="1" applyFill="1" applyBorder="1" applyAlignment="1">
      <alignment horizontal="center" vertical="center" wrapText="1"/>
      <protection/>
    </xf>
    <xf numFmtId="1" fontId="0" fillId="0" borderId="27" xfId="0" applyNumberFormat="1" applyFill="1" applyBorder="1" applyAlignment="1">
      <alignment vertical="center"/>
    </xf>
    <xf numFmtId="1" fontId="43" fillId="0" borderId="27" xfId="0" applyNumberFormat="1" applyFont="1" applyFill="1" applyBorder="1" applyAlignment="1">
      <alignment vertical="center"/>
    </xf>
    <xf numFmtId="0" fontId="33" fillId="0" borderId="25" xfId="0" applyFont="1" applyFill="1" applyBorder="1" applyAlignment="1">
      <alignment/>
    </xf>
    <xf numFmtId="0" fontId="36" fillId="0" borderId="25" xfId="0" applyFont="1" applyFill="1" applyBorder="1" applyAlignment="1">
      <alignment horizontal="center"/>
    </xf>
    <xf numFmtId="49" fontId="37" fillId="0" borderId="25" xfId="15" applyNumberFormat="1" applyFont="1" applyFill="1" applyBorder="1" applyAlignment="1">
      <alignment horizontal="center" vertical="center" wrapText="1"/>
      <protection/>
    </xf>
    <xf numFmtId="0" fontId="0" fillId="0" borderId="25" xfId="0" applyFont="1" applyFill="1" applyBorder="1" applyAlignment="1">
      <alignment/>
    </xf>
    <xf numFmtId="49" fontId="33" fillId="24" borderId="25" xfId="15" applyNumberFormat="1" applyFont="1" applyFill="1" applyBorder="1" applyAlignment="1">
      <alignment horizontal="center" vertical="center" wrapText="1"/>
      <protection/>
    </xf>
    <xf numFmtId="49" fontId="47" fillId="0" borderId="25" xfId="15" applyNumberFormat="1" applyFont="1" applyFill="1" applyBorder="1" applyAlignment="1">
      <alignment horizontal="center" vertical="center" wrapText="1"/>
      <protection/>
    </xf>
    <xf numFmtId="1" fontId="44" fillId="0" borderId="27" xfId="0" applyNumberFormat="1" applyFont="1" applyFill="1" applyBorder="1" applyAlignment="1">
      <alignment vertical="center"/>
    </xf>
    <xf numFmtId="49" fontId="40" fillId="0" borderId="25" xfId="15" applyNumberFormat="1" applyFont="1" applyFill="1" applyBorder="1" applyAlignment="1">
      <alignment horizontal="center" vertical="center"/>
      <protection/>
    </xf>
    <xf numFmtId="49" fontId="48" fillId="0" borderId="25" xfId="15" applyNumberFormat="1" applyFont="1" applyFill="1" applyBorder="1" applyAlignment="1">
      <alignment horizontal="center" vertical="center"/>
      <protection/>
    </xf>
    <xf numFmtId="49" fontId="41" fillId="0" borderId="25" xfId="15" applyNumberFormat="1" applyFont="1" applyFill="1" applyBorder="1" applyAlignment="1">
      <alignment horizontal="center" vertical="center"/>
      <protection/>
    </xf>
    <xf numFmtId="0" fontId="33" fillId="0" borderId="25" xfId="0" applyFont="1" applyFill="1" applyBorder="1" applyAlignment="1">
      <alignment horizontal="center"/>
    </xf>
    <xf numFmtId="49" fontId="41" fillId="24" borderId="25" xfId="15" applyNumberFormat="1" applyFont="1" applyFill="1" applyBorder="1" applyAlignment="1">
      <alignment horizontal="center" vertical="center"/>
      <protection/>
    </xf>
    <xf numFmtId="49" fontId="47" fillId="0" borderId="25" xfId="54" applyNumberFormat="1" applyFont="1" applyFill="1" applyBorder="1" applyAlignment="1">
      <alignment horizontal="center" vertical="center" wrapText="1"/>
      <protection/>
    </xf>
    <xf numFmtId="49" fontId="50" fillId="0" borderId="25" xfId="15" applyNumberFormat="1" applyFont="1" applyFill="1" applyBorder="1" applyAlignment="1">
      <alignment horizontal="center" vertical="center"/>
      <protection/>
    </xf>
    <xf numFmtId="0" fontId="0" fillId="0" borderId="27" xfId="0" applyFill="1" applyBorder="1" applyAlignment="1">
      <alignment/>
    </xf>
    <xf numFmtId="1" fontId="1" fillId="0" borderId="27" xfId="0" applyNumberFormat="1" applyFont="1" applyBorder="1" applyAlignment="1">
      <alignment vertical="center"/>
    </xf>
    <xf numFmtId="1" fontId="0" fillId="0" borderId="27" xfId="0" applyNumberFormat="1" applyFont="1" applyFill="1" applyBorder="1" applyAlignment="1">
      <alignment vertical="center"/>
    </xf>
    <xf numFmtId="0" fontId="56" fillId="0" borderId="25" xfId="0" applyFont="1" applyFill="1" applyBorder="1" applyAlignment="1">
      <alignment/>
    </xf>
    <xf numFmtId="0" fontId="47" fillId="0" borderId="25" xfId="15" applyFont="1" applyFill="1" applyBorder="1" applyAlignment="1">
      <alignment horizontal="center" wrapText="1"/>
      <protection/>
    </xf>
    <xf numFmtId="0" fontId="49" fillId="0" borderId="25" xfId="15" applyFont="1" applyFill="1" applyBorder="1" applyAlignment="1">
      <alignment horizontal="center" wrapText="1"/>
      <protection/>
    </xf>
    <xf numFmtId="0" fontId="36" fillId="0" borderId="25" xfId="15" applyFont="1" applyFill="1" applyBorder="1" applyAlignment="1">
      <alignment horizontal="center" wrapText="1"/>
      <protection/>
    </xf>
    <xf numFmtId="0" fontId="33" fillId="0" borderId="25" xfId="15" applyFont="1" applyFill="1" applyBorder="1" applyAlignment="1">
      <alignment horizontal="center" vertical="center" wrapText="1"/>
      <protection/>
    </xf>
    <xf numFmtId="0" fontId="33" fillId="24" borderId="25" xfId="15" applyFont="1" applyFill="1" applyBorder="1" applyAlignment="1">
      <alignment horizontal="center" vertical="center" wrapText="1"/>
      <protection/>
    </xf>
    <xf numFmtId="0" fontId="1" fillId="0" borderId="25" xfId="0" applyFont="1" applyFill="1" applyBorder="1" applyAlignment="1">
      <alignment/>
    </xf>
    <xf numFmtId="0" fontId="37" fillId="0" borderId="25" xfId="15" applyFont="1" applyFill="1" applyBorder="1" applyAlignment="1">
      <alignment horizontal="center" vertical="center" wrapText="1"/>
      <protection/>
    </xf>
    <xf numFmtId="0" fontId="33" fillId="0" borderId="25" xfId="0" applyFont="1" applyFill="1" applyBorder="1" applyAlignment="1">
      <alignment horizontal="center" vertical="center"/>
    </xf>
    <xf numFmtId="0" fontId="1" fillId="0" borderId="10" xfId="0" applyFont="1" applyFill="1" applyBorder="1" applyAlignment="1">
      <alignment wrapText="1"/>
    </xf>
    <xf numFmtId="0" fontId="0" fillId="0" borderId="28" xfId="0" applyFill="1" applyBorder="1" applyAlignment="1">
      <alignment/>
    </xf>
    <xf numFmtId="0" fontId="0" fillId="0" borderId="12" xfId="0" applyFill="1" applyBorder="1" applyAlignment="1">
      <alignment/>
    </xf>
    <xf numFmtId="0" fontId="0" fillId="0" borderId="12" xfId="0" applyFill="1" applyBorder="1" applyAlignment="1" quotePrefix="1">
      <alignment vertical="center"/>
    </xf>
    <xf numFmtId="0" fontId="9" fillId="0" borderId="10" xfId="15" applyFont="1" applyFill="1" applyBorder="1" applyAlignment="1">
      <alignment horizontal="left" wrapText="1"/>
      <protection/>
    </xf>
    <xf numFmtId="0" fontId="34" fillId="0" borderId="0" xfId="0" applyFont="1" applyFill="1" applyAlignment="1">
      <alignment/>
    </xf>
    <xf numFmtId="0" fontId="59" fillId="0" borderId="10" xfId="0" applyFont="1" applyFill="1" applyBorder="1" applyAlignment="1">
      <alignment wrapText="1"/>
    </xf>
    <xf numFmtId="0" fontId="32" fillId="0" borderId="10" xfId="0" applyFont="1" applyFill="1" applyBorder="1" applyAlignment="1">
      <alignment wrapText="1"/>
    </xf>
    <xf numFmtId="0" fontId="0" fillId="0" borderId="10" xfId="0" applyFont="1" applyFill="1" applyBorder="1" applyAlignment="1">
      <alignment horizontal="left" vertical="center"/>
    </xf>
    <xf numFmtId="0" fontId="0" fillId="24" borderId="10" xfId="0" applyFont="1" applyFill="1" applyBorder="1" applyAlignment="1">
      <alignment vertical="center" wrapText="1"/>
    </xf>
    <xf numFmtId="1" fontId="1" fillId="0" borderId="10" xfId="0" applyNumberFormat="1" applyFont="1" applyBorder="1" applyAlignment="1">
      <alignment vertical="center" wrapText="1"/>
    </xf>
    <xf numFmtId="1" fontId="0" fillId="0" borderId="10" xfId="0" applyNumberFormat="1" applyBorder="1" applyAlignment="1">
      <alignment vertical="center" wrapText="1"/>
    </xf>
    <xf numFmtId="1" fontId="0" fillId="0" borderId="10" xfId="0" applyNumberFormat="1" applyFill="1" applyBorder="1" applyAlignment="1">
      <alignment vertical="center" wrapText="1"/>
    </xf>
    <xf numFmtId="1" fontId="0" fillId="0" borderId="10" xfId="0" applyNumberFormat="1" applyFont="1" applyFill="1" applyBorder="1" applyAlignment="1">
      <alignment vertical="center" wrapText="1"/>
    </xf>
    <xf numFmtId="0" fontId="9" fillId="0" borderId="0" xfId="0" applyFont="1" applyAlignment="1">
      <alignment wrapText="1"/>
    </xf>
    <xf numFmtId="49" fontId="48" fillId="24" borderId="25" xfId="15" applyNumberFormat="1" applyFont="1" applyFill="1" applyBorder="1" applyAlignment="1">
      <alignment horizontal="center" vertical="center"/>
      <protection/>
    </xf>
    <xf numFmtId="49" fontId="48" fillId="24" borderId="10" xfId="15" applyNumberFormat="1" applyFont="1" applyFill="1" applyBorder="1" applyAlignment="1">
      <alignment horizontal="center" vertical="center"/>
      <protection/>
    </xf>
    <xf numFmtId="0" fontId="33" fillId="24" borderId="10" xfId="0" applyFont="1" applyFill="1" applyBorder="1" applyAlignment="1" quotePrefix="1">
      <alignment horizontal="left" vertical="center"/>
    </xf>
    <xf numFmtId="0" fontId="33" fillId="24" borderId="10" xfId="0" applyFont="1" applyFill="1" applyBorder="1" applyAlignment="1">
      <alignment vertical="center" wrapText="1"/>
    </xf>
    <xf numFmtId="0" fontId="29" fillId="24" borderId="10" xfId="0" applyFont="1" applyFill="1" applyBorder="1" applyAlignment="1">
      <alignment horizontal="center" wrapText="1"/>
    </xf>
    <xf numFmtId="49" fontId="40" fillId="24" borderId="25" xfId="15" applyNumberFormat="1" applyFont="1" applyFill="1" applyBorder="1" applyAlignment="1">
      <alignment horizontal="center" vertical="center"/>
      <protection/>
    </xf>
    <xf numFmtId="49" fontId="40" fillId="24" borderId="10" xfId="15" applyNumberFormat="1" applyFont="1" applyFill="1" applyBorder="1" applyAlignment="1">
      <alignment horizontal="center" vertical="center"/>
      <protection/>
    </xf>
    <xf numFmtId="0" fontId="0" fillId="24" borderId="10" xfId="0" applyFill="1" applyBorder="1" applyAlignment="1">
      <alignment horizontal="center" vertical="center"/>
    </xf>
    <xf numFmtId="0" fontId="0" fillId="24" borderId="10" xfId="0" applyFont="1" applyFill="1" applyBorder="1" applyAlignment="1">
      <alignment vertical="center" wrapText="1"/>
    </xf>
    <xf numFmtId="0" fontId="0" fillId="24" borderId="10" xfId="0" applyFill="1" applyBorder="1" applyAlignment="1">
      <alignment vertical="center"/>
    </xf>
    <xf numFmtId="0" fontId="0" fillId="24" borderId="10" xfId="0" applyFont="1" applyFill="1" applyBorder="1" applyAlignment="1">
      <alignment horizontal="left" vertical="center"/>
    </xf>
    <xf numFmtId="0" fontId="39" fillId="24" borderId="10" xfId="0" applyFont="1" applyFill="1" applyBorder="1" applyAlignment="1">
      <alignment vertical="center" wrapText="1"/>
    </xf>
    <xf numFmtId="0" fontId="39" fillId="24" borderId="10" xfId="0" applyFont="1" applyFill="1" applyBorder="1" applyAlignment="1">
      <alignment horizontal="left" vertical="center" wrapText="1"/>
    </xf>
    <xf numFmtId="0" fontId="0" fillId="24" borderId="10" xfId="0" applyFill="1" applyBorder="1" applyAlignment="1">
      <alignment horizontal="left" vertical="center"/>
    </xf>
    <xf numFmtId="0" fontId="38" fillId="0" borderId="10" xfId="0" applyFont="1" applyFill="1" applyBorder="1" applyAlignment="1">
      <alignment/>
    </xf>
    <xf numFmtId="1" fontId="0" fillId="0" borderId="10" xfId="0" applyNumberFormat="1" applyFont="1" applyBorder="1" applyAlignment="1">
      <alignment vertical="center" wrapText="1"/>
    </xf>
    <xf numFmtId="0" fontId="62" fillId="0" borderId="0" xfId="0" applyFont="1" applyAlignment="1">
      <alignment wrapText="1"/>
    </xf>
    <xf numFmtId="0" fontId="32" fillId="0" borderId="0" xfId="0" applyFont="1" applyAlignment="1">
      <alignment wrapText="1"/>
    </xf>
    <xf numFmtId="0" fontId="38" fillId="0" borderId="13" xfId="0" applyFont="1" applyFill="1" applyBorder="1" applyAlignment="1">
      <alignment/>
    </xf>
    <xf numFmtId="0" fontId="0" fillId="0" borderId="12" xfId="0" applyFill="1" applyBorder="1" applyAlignment="1">
      <alignment vertical="center" wrapText="1"/>
    </xf>
    <xf numFmtId="0" fontId="33" fillId="24" borderId="29" xfId="0" applyFont="1" applyFill="1" applyBorder="1" applyAlignment="1">
      <alignment vertical="center" wrapText="1"/>
    </xf>
    <xf numFmtId="0" fontId="39" fillId="0" borderId="10" xfId="0" applyFont="1" applyBorder="1" applyAlignment="1">
      <alignment horizontal="justify" wrapText="1"/>
    </xf>
    <xf numFmtId="0" fontId="38" fillId="0" borderId="10" xfId="0" applyFont="1" applyFill="1" applyBorder="1" applyAlignment="1" quotePrefix="1">
      <alignment horizontal="center" vertical="center"/>
    </xf>
    <xf numFmtId="1" fontId="0" fillId="24" borderId="10" xfId="0" applyNumberFormat="1" applyFont="1" applyFill="1" applyBorder="1" applyAlignment="1">
      <alignment vertical="center"/>
    </xf>
    <xf numFmtId="0" fontId="36" fillId="0" borderId="25" xfId="0" applyFont="1" applyFill="1" applyBorder="1" applyAlignment="1">
      <alignment/>
    </xf>
    <xf numFmtId="0" fontId="36" fillId="0" borderId="10" xfId="0" applyFont="1" applyFill="1" applyBorder="1" applyAlignment="1">
      <alignment/>
    </xf>
    <xf numFmtId="0" fontId="0" fillId="0" borderId="10" xfId="0" applyFont="1" applyFill="1" applyBorder="1" applyAlignment="1">
      <alignment horizontal="center"/>
    </xf>
    <xf numFmtId="0" fontId="0" fillId="0" borderId="13" xfId="0" applyFont="1" applyFill="1" applyBorder="1" applyAlignment="1">
      <alignment horizontal="center"/>
    </xf>
    <xf numFmtId="0" fontId="9" fillId="0" borderId="10" xfId="0" applyFont="1" applyBorder="1" applyAlignment="1">
      <alignment horizontal="justify" wrapText="1"/>
    </xf>
    <xf numFmtId="0" fontId="9" fillId="0" borderId="10" xfId="0" applyFont="1" applyBorder="1" applyAlignment="1">
      <alignment wrapText="1"/>
    </xf>
    <xf numFmtId="0" fontId="0" fillId="0" borderId="16" xfId="0" applyFont="1" applyFill="1" applyBorder="1" applyAlignment="1">
      <alignment/>
    </xf>
    <xf numFmtId="0" fontId="0" fillId="0" borderId="12" xfId="0" applyFont="1" applyFill="1" applyBorder="1" applyAlignment="1">
      <alignment/>
    </xf>
    <xf numFmtId="0" fontId="9" fillId="0" borderId="10" xfId="0" applyFont="1" applyFill="1" applyBorder="1" applyAlignment="1">
      <alignment horizontal="right" wrapText="1"/>
    </xf>
    <xf numFmtId="0" fontId="0" fillId="0" borderId="10" xfId="0" applyBorder="1" applyAlignment="1">
      <alignment vertical="center"/>
    </xf>
    <xf numFmtId="0" fontId="0" fillId="0" borderId="30" xfId="0" applyBorder="1" applyAlignment="1">
      <alignment/>
    </xf>
    <xf numFmtId="0" fontId="0" fillId="0" borderId="31" xfId="0" applyBorder="1" applyAlignment="1">
      <alignment/>
    </xf>
    <xf numFmtId="0" fontId="33" fillId="0" borderId="12" xfId="15" applyFont="1" applyFill="1" applyBorder="1" applyAlignment="1">
      <alignment horizontal="center" vertical="center" wrapText="1"/>
      <protection/>
    </xf>
    <xf numFmtId="0" fontId="0" fillId="0" borderId="32" xfId="0" applyBorder="1" applyAlignment="1">
      <alignment/>
    </xf>
    <xf numFmtId="0" fontId="0" fillId="0" borderId="29" xfId="0" applyBorder="1" applyAlignment="1">
      <alignment/>
    </xf>
    <xf numFmtId="0" fontId="0" fillId="0" borderId="12" xfId="0" applyFill="1" applyBorder="1" applyAlignment="1">
      <alignment vertical="center"/>
    </xf>
    <xf numFmtId="0" fontId="0" fillId="0" borderId="32" xfId="0" applyBorder="1" applyAlignment="1">
      <alignment vertical="center"/>
    </xf>
    <xf numFmtId="0" fontId="0" fillId="0" borderId="29" xfId="0" applyBorder="1" applyAlignment="1">
      <alignment vertical="center"/>
    </xf>
    <xf numFmtId="49" fontId="40" fillId="0" borderId="10" xfId="15" applyNumberFormat="1" applyFont="1" applyFill="1" applyBorder="1" applyAlignment="1">
      <alignment horizontal="center" vertical="center"/>
      <protection/>
    </xf>
    <xf numFmtId="0" fontId="0" fillId="0" borderId="10" xfId="0" applyFill="1" applyBorder="1" applyAlignment="1" quotePrefix="1">
      <alignment horizontal="center" vertical="center"/>
    </xf>
    <xf numFmtId="0" fontId="23" fillId="0" borderId="33" xfId="0" applyFont="1"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51" fillId="0" borderId="10" xfId="0" applyNumberFormat="1" applyFont="1" applyFill="1" applyBorder="1" applyAlignment="1" applyProtection="1">
      <alignment horizontal="center" vertical="center" wrapText="1"/>
      <protection/>
    </xf>
    <xf numFmtId="0" fontId="51" fillId="0" borderId="26" xfId="0" applyNumberFormat="1" applyFont="1" applyFill="1" applyBorder="1" applyAlignment="1" applyProtection="1">
      <alignment horizontal="center" vertical="center" wrapText="1"/>
      <protection/>
    </xf>
    <xf numFmtId="0" fontId="25" fillId="0" borderId="0" xfId="0" applyFont="1" applyFill="1" applyAlignment="1">
      <alignment horizontal="center"/>
    </xf>
    <xf numFmtId="0" fontId="26" fillId="0" borderId="0" xfId="0" applyFont="1" applyFill="1" applyAlignment="1">
      <alignment horizontal="center"/>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36" fillId="0" borderId="25" xfId="15" applyNumberFormat="1" applyFont="1" applyFill="1" applyBorder="1" applyAlignment="1">
      <alignment horizontal="center" vertical="center" wrapText="1"/>
      <protection/>
    </xf>
    <xf numFmtId="0" fontId="55" fillId="0" borderId="25" xfId="0" applyFont="1" applyFill="1" applyBorder="1" applyAlignment="1">
      <alignment horizontal="center" vertical="center" wrapText="1"/>
    </xf>
    <xf numFmtId="49" fontId="36" fillId="0" borderId="10" xfId="15"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49" fontId="40" fillId="0" borderId="25" xfId="15" applyNumberFormat="1" applyFont="1" applyFill="1" applyBorder="1" applyAlignment="1">
      <alignment horizontal="center" vertical="center"/>
      <protection/>
    </xf>
    <xf numFmtId="0" fontId="52" fillId="25" borderId="10" xfId="0" applyNumberFormat="1" applyFont="1" applyFill="1" applyBorder="1" applyAlignment="1" applyProtection="1">
      <alignment horizontal="center" vertical="center" wrapText="1"/>
      <protection/>
    </xf>
    <xf numFmtId="0" fontId="52" fillId="25" borderId="10" xfId="0" applyNumberFormat="1" applyFont="1" applyFill="1" applyBorder="1" applyAlignment="1" applyProtection="1">
      <alignment horizontal="center" vertical="center" wrapText="1"/>
      <protection/>
    </xf>
    <xf numFmtId="49" fontId="41" fillId="0" borderId="10" xfId="15" applyNumberFormat="1" applyFont="1" applyFill="1" applyBorder="1" applyAlignment="1">
      <alignment horizontal="center" vertical="center"/>
      <protection/>
    </xf>
    <xf numFmtId="0" fontId="0" fillId="0" borderId="10" xfId="0" applyBorder="1" applyAlignment="1">
      <alignment horizontal="center" vertical="center"/>
    </xf>
    <xf numFmtId="0" fontId="51" fillId="25" borderId="37" xfId="0" applyNumberFormat="1" applyFont="1" applyFill="1" applyBorder="1" applyAlignment="1" applyProtection="1">
      <alignment horizontal="center" vertical="center" wrapText="1"/>
      <protection/>
    </xf>
    <xf numFmtId="0" fontId="51" fillId="25" borderId="25" xfId="0" applyNumberFormat="1" applyFont="1" applyFill="1" applyBorder="1" applyAlignment="1" applyProtection="1">
      <alignment horizontal="center" vertical="center" wrapText="1"/>
      <protection/>
    </xf>
    <xf numFmtId="0" fontId="51" fillId="25" borderId="25" xfId="0" applyNumberFormat="1" applyFont="1" applyFill="1" applyBorder="1" applyAlignment="1" applyProtection="1">
      <alignment horizontal="center" vertical="center" wrapText="1"/>
      <protection/>
    </xf>
    <xf numFmtId="0" fontId="51" fillId="25" borderId="26" xfId="0" applyNumberFormat="1" applyFont="1" applyFill="1" applyBorder="1" applyAlignment="1" applyProtection="1">
      <alignment horizontal="center" vertical="center" wrapText="1"/>
      <protection/>
    </xf>
    <xf numFmtId="0" fontId="51" fillId="25" borderId="10" xfId="0" applyNumberFormat="1" applyFont="1" applyFill="1" applyBorder="1" applyAlignment="1" applyProtection="1">
      <alignment horizontal="center" vertical="center" wrapText="1"/>
      <protection/>
    </xf>
    <xf numFmtId="0" fontId="51" fillId="25" borderId="10" xfId="0"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38" fillId="0" borderId="10" xfId="0" applyFont="1" applyBorder="1" applyAlignment="1">
      <alignment horizontal="center" vertical="center" wrapText="1"/>
    </xf>
    <xf numFmtId="0" fontId="33" fillId="0" borderId="28" xfId="15" applyFont="1" applyFill="1" applyBorder="1" applyAlignment="1">
      <alignment horizontal="center" vertical="center" wrapText="1"/>
      <protection/>
    </xf>
  </cellXfs>
  <cellStyles count="53">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28" xfId="54"/>
    <cellStyle name="Обычный_дод4" xfId="55"/>
    <cellStyle name="Обычный_Лист1" xfId="56"/>
    <cellStyle name="Обычный_Лист1_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8"/>
  <sheetViews>
    <sheetView tabSelected="1" zoomScalePageLayoutView="0" workbookViewId="0" topLeftCell="A1">
      <pane xSplit="5" ySplit="11" topLeftCell="F292" activePane="bottomRight" state="frozen"/>
      <selection pane="topLeft" activeCell="A1" sqref="A1"/>
      <selection pane="topRight" activeCell="D1" sqref="D1"/>
      <selection pane="bottomLeft" activeCell="A11" sqref="A11"/>
      <selection pane="bottomRight" activeCell="R102" sqref="R102"/>
    </sheetView>
  </sheetViews>
  <sheetFormatPr defaultColWidth="9.00390625" defaultRowHeight="12.75"/>
  <cols>
    <col min="1" max="1" width="10.25390625" style="1" customWidth="1"/>
    <col min="2" max="2" width="6.25390625" style="1" customWidth="1"/>
    <col min="3" max="3" width="0.12890625" style="1" hidden="1" customWidth="1"/>
    <col min="4" max="4" width="7.125" style="1" customWidth="1"/>
    <col min="5" max="5" width="42.00390625" style="1" customWidth="1"/>
    <col min="6" max="7" width="12.875" style="1" customWidth="1"/>
    <col min="8" max="8" width="13.00390625" style="1" customWidth="1"/>
    <col min="9" max="9" width="12.875" style="1" customWidth="1"/>
    <col min="10" max="10" width="7.75390625" style="1" customWidth="1"/>
    <col min="11" max="11" width="13.25390625" style="1" customWidth="1"/>
    <col min="12" max="12" width="12.25390625" style="1" customWidth="1"/>
    <col min="13" max="13" width="10.375" style="1" customWidth="1"/>
    <col min="14" max="14" width="7.75390625" style="1" customWidth="1"/>
    <col min="15" max="15" width="13.875" style="1" customWidth="1"/>
    <col min="16" max="16" width="12.625" style="1" customWidth="1"/>
    <col min="17" max="17" width="12.25390625" style="1" hidden="1" customWidth="1"/>
    <col min="18" max="18" width="13.25390625" style="1" customWidth="1"/>
    <col min="19" max="16384" width="9.125" style="1" customWidth="1"/>
  </cols>
  <sheetData>
    <row r="1" spans="13:14" ht="12.75">
      <c r="M1" s="30" t="s">
        <v>413</v>
      </c>
      <c r="N1" s="30"/>
    </row>
    <row r="2" spans="13:18" ht="12.75">
      <c r="M2" s="17" t="s">
        <v>477</v>
      </c>
      <c r="N2" s="17"/>
      <c r="Q2" s="17"/>
      <c r="R2" s="17"/>
    </row>
    <row r="3" spans="13:18" ht="12.75">
      <c r="M3" s="17" t="s">
        <v>471</v>
      </c>
      <c r="N3" s="17"/>
      <c r="Q3" s="17"/>
      <c r="R3" s="17"/>
    </row>
    <row r="4" spans="13:18" ht="12.75">
      <c r="M4" s="22"/>
      <c r="N4" s="25"/>
      <c r="P4" s="18"/>
      <c r="Q4" s="18"/>
      <c r="R4" s="18"/>
    </row>
    <row r="5" spans="13:15" ht="14.25" customHeight="1">
      <c r="M5" s="79"/>
      <c r="N5" s="22"/>
      <c r="O5" s="10"/>
    </row>
    <row r="6" spans="5:18" ht="18">
      <c r="E6" s="293" t="s">
        <v>412</v>
      </c>
      <c r="F6" s="294"/>
      <c r="G6" s="294"/>
      <c r="H6" s="294"/>
      <c r="I6" s="294"/>
      <c r="J6" s="294"/>
      <c r="K6" s="294"/>
      <c r="L6" s="294"/>
      <c r="M6" s="294"/>
      <c r="N6" s="294"/>
      <c r="O6" s="294"/>
      <c r="P6" s="294"/>
      <c r="Q6" s="294"/>
      <c r="R6" s="294"/>
    </row>
    <row r="7" spans="5:18" ht="17.25" customHeight="1" thickBot="1">
      <c r="E7" s="48"/>
      <c r="F7" s="19"/>
      <c r="G7" s="19"/>
      <c r="H7" s="19"/>
      <c r="I7" s="19"/>
      <c r="J7" s="19"/>
      <c r="K7" s="19"/>
      <c r="L7" s="19"/>
      <c r="M7" s="19"/>
      <c r="N7" s="19"/>
      <c r="O7" s="19"/>
      <c r="P7" s="19"/>
      <c r="Q7" s="19"/>
      <c r="R7" s="23" t="s">
        <v>162</v>
      </c>
    </row>
    <row r="8" spans="1:18" ht="13.5" customHeight="1">
      <c r="A8" s="307" t="s">
        <v>297</v>
      </c>
      <c r="B8" s="310" t="s">
        <v>298</v>
      </c>
      <c r="C8" s="187"/>
      <c r="D8" s="292" t="s">
        <v>299</v>
      </c>
      <c r="E8" s="297" t="s">
        <v>72</v>
      </c>
      <c r="F8" s="313"/>
      <c r="G8" s="313"/>
      <c r="H8" s="313"/>
      <c r="I8" s="313"/>
      <c r="J8" s="313"/>
      <c r="K8" s="297" t="s">
        <v>77</v>
      </c>
      <c r="L8" s="297"/>
      <c r="M8" s="297"/>
      <c r="N8" s="297"/>
      <c r="O8" s="297"/>
      <c r="P8" s="297"/>
      <c r="Q8" s="297"/>
      <c r="R8" s="295" t="s">
        <v>78</v>
      </c>
    </row>
    <row r="9" spans="1:18" ht="101.25">
      <c r="A9" s="308"/>
      <c r="B9" s="311"/>
      <c r="C9" s="93" t="s">
        <v>319</v>
      </c>
      <c r="D9" s="291"/>
      <c r="E9" s="303" t="s">
        <v>276</v>
      </c>
      <c r="F9" s="289" t="s">
        <v>73</v>
      </c>
      <c r="G9" s="288" t="s">
        <v>284</v>
      </c>
      <c r="H9" s="289" t="s">
        <v>74</v>
      </c>
      <c r="I9" s="289"/>
      <c r="J9" s="288" t="s">
        <v>283</v>
      </c>
      <c r="K9" s="289" t="s">
        <v>73</v>
      </c>
      <c r="L9" s="288" t="s">
        <v>285</v>
      </c>
      <c r="M9" s="289" t="s">
        <v>74</v>
      </c>
      <c r="N9" s="289"/>
      <c r="O9" s="288" t="s">
        <v>286</v>
      </c>
      <c r="P9" s="287" t="s">
        <v>139</v>
      </c>
      <c r="Q9" s="287"/>
      <c r="R9" s="296"/>
    </row>
    <row r="10" spans="1:18" ht="12.75">
      <c r="A10" s="308"/>
      <c r="B10" s="311"/>
      <c r="C10" s="92"/>
      <c r="D10" s="291"/>
      <c r="E10" s="304"/>
      <c r="F10" s="289"/>
      <c r="G10" s="314"/>
      <c r="H10" s="289" t="s">
        <v>75</v>
      </c>
      <c r="I10" s="289" t="s">
        <v>76</v>
      </c>
      <c r="J10" s="290"/>
      <c r="K10" s="289"/>
      <c r="L10" s="288"/>
      <c r="M10" s="289" t="s">
        <v>75</v>
      </c>
      <c r="N10" s="289" t="s">
        <v>76</v>
      </c>
      <c r="O10" s="288"/>
      <c r="P10" s="289" t="s">
        <v>140</v>
      </c>
      <c r="Q10" s="94" t="s">
        <v>139</v>
      </c>
      <c r="R10" s="296"/>
    </row>
    <row r="11" spans="1:18" ht="24" customHeight="1">
      <c r="A11" s="309"/>
      <c r="B11" s="312"/>
      <c r="C11" s="291" t="s">
        <v>318</v>
      </c>
      <c r="D11" s="291"/>
      <c r="E11" s="304"/>
      <c r="F11" s="289"/>
      <c r="G11" s="314"/>
      <c r="H11" s="289"/>
      <c r="I11" s="289"/>
      <c r="J11" s="290"/>
      <c r="K11" s="289"/>
      <c r="L11" s="288"/>
      <c r="M11" s="289"/>
      <c r="N11" s="289"/>
      <c r="O11" s="288"/>
      <c r="P11" s="287"/>
      <c r="Q11" s="95" t="s">
        <v>158</v>
      </c>
      <c r="R11" s="296"/>
    </row>
    <row r="12" spans="1:18" ht="15" hidden="1">
      <c r="A12" s="188"/>
      <c r="B12" s="96"/>
      <c r="C12" s="291"/>
      <c r="D12" s="97"/>
      <c r="E12" s="304"/>
      <c r="F12" s="2">
        <f>F14</f>
        <v>4781022</v>
      </c>
      <c r="G12" s="2"/>
      <c r="H12" s="2">
        <f aca="true" t="shared" si="0" ref="H12:R12">H14</f>
        <v>3420303</v>
      </c>
      <c r="I12" s="2">
        <f t="shared" si="0"/>
        <v>158455</v>
      </c>
      <c r="J12" s="2"/>
      <c r="K12" s="2">
        <f t="shared" si="0"/>
        <v>0</v>
      </c>
      <c r="L12" s="2">
        <f t="shared" si="0"/>
        <v>0</v>
      </c>
      <c r="M12" s="2">
        <f t="shared" si="0"/>
        <v>0</v>
      </c>
      <c r="N12" s="2">
        <f t="shared" si="0"/>
        <v>0</v>
      </c>
      <c r="O12" s="2">
        <f t="shared" si="0"/>
        <v>0</v>
      </c>
      <c r="P12" s="2">
        <f t="shared" si="0"/>
        <v>0</v>
      </c>
      <c r="Q12" s="2">
        <f t="shared" si="0"/>
        <v>0</v>
      </c>
      <c r="R12" s="189">
        <f t="shared" si="0"/>
        <v>4781022</v>
      </c>
    </row>
    <row r="13" spans="1:18" ht="27.75">
      <c r="A13" s="190" t="s">
        <v>274</v>
      </c>
      <c r="B13" s="96"/>
      <c r="C13" s="291"/>
      <c r="D13" s="97"/>
      <c r="E13" s="98" t="s">
        <v>278</v>
      </c>
      <c r="F13" s="2">
        <f>F14</f>
        <v>4781022</v>
      </c>
      <c r="G13" s="2">
        <f>G14</f>
        <v>4781022</v>
      </c>
      <c r="H13" s="2">
        <f>H14</f>
        <v>3420303</v>
      </c>
      <c r="I13" s="2">
        <f>I14</f>
        <v>158455</v>
      </c>
      <c r="J13" s="2"/>
      <c r="K13" s="2">
        <f aca="true" t="shared" si="1" ref="K13:R13">K14</f>
        <v>0</v>
      </c>
      <c r="L13" s="2">
        <f t="shared" si="1"/>
        <v>0</v>
      </c>
      <c r="M13" s="2">
        <f t="shared" si="1"/>
        <v>0</v>
      </c>
      <c r="N13" s="2">
        <f t="shared" si="1"/>
        <v>0</v>
      </c>
      <c r="O13" s="2">
        <f t="shared" si="1"/>
        <v>0</v>
      </c>
      <c r="P13" s="2">
        <f t="shared" si="1"/>
        <v>0</v>
      </c>
      <c r="Q13" s="2">
        <f t="shared" si="1"/>
        <v>0</v>
      </c>
      <c r="R13" s="189">
        <f t="shared" si="1"/>
        <v>4781022</v>
      </c>
    </row>
    <row r="14" spans="1:18" ht="32.25" customHeight="1">
      <c r="A14" s="190" t="s">
        <v>275</v>
      </c>
      <c r="B14" s="96"/>
      <c r="C14" s="291"/>
      <c r="D14" s="97"/>
      <c r="E14" s="98" t="s">
        <v>279</v>
      </c>
      <c r="F14" s="2">
        <f>F16+F18</f>
        <v>4781022</v>
      </c>
      <c r="G14" s="2">
        <f>G16+G18</f>
        <v>4781022</v>
      </c>
      <c r="H14" s="2">
        <f>H16+H18</f>
        <v>3420303</v>
      </c>
      <c r="I14" s="2">
        <f>I16+I18</f>
        <v>158455</v>
      </c>
      <c r="J14" s="2"/>
      <c r="K14" s="2">
        <f aca="true" t="shared" si="2" ref="K14:R14">K16+K19</f>
        <v>0</v>
      </c>
      <c r="L14" s="2">
        <f t="shared" si="2"/>
        <v>0</v>
      </c>
      <c r="M14" s="2">
        <f t="shared" si="2"/>
        <v>0</v>
      </c>
      <c r="N14" s="2">
        <f t="shared" si="2"/>
        <v>0</v>
      </c>
      <c r="O14" s="2">
        <f t="shared" si="2"/>
        <v>0</v>
      </c>
      <c r="P14" s="2">
        <f t="shared" si="2"/>
        <v>0</v>
      </c>
      <c r="Q14" s="2">
        <f t="shared" si="2"/>
        <v>0</v>
      </c>
      <c r="R14" s="189">
        <f t="shared" si="2"/>
        <v>4781022</v>
      </c>
    </row>
    <row r="15" spans="1:18" ht="12.75" hidden="1">
      <c r="A15" s="188"/>
      <c r="B15" s="52"/>
      <c r="C15" s="52"/>
      <c r="D15" s="54"/>
      <c r="E15" s="99"/>
      <c r="F15" s="2"/>
      <c r="G15" s="2"/>
      <c r="H15" s="2"/>
      <c r="I15" s="2"/>
      <c r="J15" s="2"/>
      <c r="K15" s="2"/>
      <c r="L15" s="2"/>
      <c r="M15" s="2"/>
      <c r="N15" s="2"/>
      <c r="O15" s="2"/>
      <c r="P15" s="2"/>
      <c r="Q15" s="2"/>
      <c r="R15" s="189"/>
    </row>
    <row r="16" spans="1:18" ht="44.25" customHeight="1">
      <c r="A16" s="191" t="s">
        <v>29</v>
      </c>
      <c r="B16" s="59" t="s">
        <v>28</v>
      </c>
      <c r="C16" s="59" t="s">
        <v>301</v>
      </c>
      <c r="D16" s="100" t="s">
        <v>277</v>
      </c>
      <c r="E16" s="101" t="s">
        <v>167</v>
      </c>
      <c r="F16" s="2">
        <v>4781022</v>
      </c>
      <c r="G16" s="2">
        <v>4781022</v>
      </c>
      <c r="H16" s="4">
        <v>3420303</v>
      </c>
      <c r="I16" s="4">
        <v>158455</v>
      </c>
      <c r="J16" s="4"/>
      <c r="K16" s="2">
        <f aca="true" t="shared" si="3" ref="K16:K172">L16+O16</f>
        <v>0</v>
      </c>
      <c r="L16" s="4"/>
      <c r="M16" s="4"/>
      <c r="N16" s="4"/>
      <c r="O16" s="4"/>
      <c r="P16" s="4"/>
      <c r="Q16" s="4"/>
      <c r="R16" s="189">
        <f aca="true" t="shared" si="4" ref="R16:R174">F16+K16</f>
        <v>4781022</v>
      </c>
    </row>
    <row r="17" spans="1:18" ht="14.25" hidden="1">
      <c r="A17" s="192"/>
      <c r="B17" s="102"/>
      <c r="C17" s="102"/>
      <c r="D17" s="103"/>
      <c r="E17" s="99"/>
      <c r="F17" s="2"/>
      <c r="G17" s="2"/>
      <c r="H17" s="2"/>
      <c r="I17" s="2"/>
      <c r="J17" s="2"/>
      <c r="K17" s="2"/>
      <c r="L17" s="2"/>
      <c r="M17" s="2"/>
      <c r="N17" s="2"/>
      <c r="O17" s="2"/>
      <c r="P17" s="2"/>
      <c r="Q17" s="2"/>
      <c r="R17" s="189"/>
    </row>
    <row r="18" spans="1:18" ht="25.5" hidden="1">
      <c r="A18" s="193" t="s">
        <v>223</v>
      </c>
      <c r="B18" s="104">
        <v>7400</v>
      </c>
      <c r="C18" s="105"/>
      <c r="D18" s="53"/>
      <c r="E18" s="99" t="s">
        <v>224</v>
      </c>
      <c r="F18" s="2"/>
      <c r="G18" s="2"/>
      <c r="H18" s="2"/>
      <c r="I18" s="2"/>
      <c r="J18" s="2"/>
      <c r="K18" s="2">
        <f t="shared" si="3"/>
        <v>0</v>
      </c>
      <c r="L18" s="2"/>
      <c r="M18" s="2"/>
      <c r="N18" s="2"/>
      <c r="O18" s="2"/>
      <c r="P18" s="2"/>
      <c r="Q18" s="2"/>
      <c r="R18" s="189">
        <f t="shared" si="4"/>
        <v>0</v>
      </c>
    </row>
    <row r="19" spans="1:18" ht="24.75" customHeight="1" hidden="1">
      <c r="A19" s="194" t="s">
        <v>168</v>
      </c>
      <c r="B19" s="63" t="s">
        <v>234</v>
      </c>
      <c r="C19" s="63"/>
      <c r="D19" s="62" t="s">
        <v>280</v>
      </c>
      <c r="E19" s="106" t="s">
        <v>363</v>
      </c>
      <c r="F19" s="7"/>
      <c r="G19" s="7"/>
      <c r="H19" s="4"/>
      <c r="I19" s="4"/>
      <c r="J19" s="4"/>
      <c r="K19" s="2">
        <f t="shared" si="3"/>
        <v>0</v>
      </c>
      <c r="L19" s="4">
        <v>0</v>
      </c>
      <c r="M19" s="4">
        <v>0</v>
      </c>
      <c r="N19" s="4">
        <v>0</v>
      </c>
      <c r="O19" s="4"/>
      <c r="P19" s="4"/>
      <c r="Q19" s="4"/>
      <c r="R19" s="189">
        <f t="shared" si="4"/>
        <v>0</v>
      </c>
    </row>
    <row r="20" spans="1:18" ht="25.5" hidden="1">
      <c r="A20" s="188"/>
      <c r="B20" s="52"/>
      <c r="C20" s="52"/>
      <c r="D20" s="53" t="s">
        <v>79</v>
      </c>
      <c r="E20" s="107" t="s">
        <v>130</v>
      </c>
      <c r="F20" s="4"/>
      <c r="G20" s="4"/>
      <c r="H20" s="4"/>
      <c r="I20" s="4"/>
      <c r="J20" s="4"/>
      <c r="K20" s="2"/>
      <c r="L20" s="4"/>
      <c r="M20" s="4"/>
      <c r="N20" s="4"/>
      <c r="O20" s="4"/>
      <c r="P20" s="4"/>
      <c r="Q20" s="4"/>
      <c r="R20" s="189">
        <f t="shared" si="4"/>
        <v>0</v>
      </c>
    </row>
    <row r="21" spans="1:18" ht="15.75" hidden="1">
      <c r="A21" s="188"/>
      <c r="B21" s="52"/>
      <c r="C21" s="52"/>
      <c r="D21" s="53" t="s">
        <v>79</v>
      </c>
      <c r="E21" s="108" t="s">
        <v>154</v>
      </c>
      <c r="F21" s="109"/>
      <c r="G21" s="109"/>
      <c r="H21" s="4"/>
      <c r="I21" s="4"/>
      <c r="J21" s="4"/>
      <c r="K21" s="2"/>
      <c r="L21" s="4"/>
      <c r="M21" s="4"/>
      <c r="N21" s="4"/>
      <c r="O21" s="4"/>
      <c r="P21" s="4"/>
      <c r="Q21" s="4"/>
      <c r="R21" s="189">
        <f t="shared" si="4"/>
        <v>0</v>
      </c>
    </row>
    <row r="22" spans="1:18" ht="25.5" hidden="1">
      <c r="A22" s="188"/>
      <c r="B22" s="52"/>
      <c r="C22" s="52"/>
      <c r="D22" s="110">
        <v>180109</v>
      </c>
      <c r="E22" s="107" t="s">
        <v>151</v>
      </c>
      <c r="F22" s="7"/>
      <c r="G22" s="7"/>
      <c r="H22" s="4"/>
      <c r="I22" s="4"/>
      <c r="J22" s="4"/>
      <c r="K22" s="2">
        <f t="shared" si="3"/>
        <v>0</v>
      </c>
      <c r="L22" s="4">
        <v>0</v>
      </c>
      <c r="M22" s="4">
        <v>0</v>
      </c>
      <c r="N22" s="4">
        <v>0</v>
      </c>
      <c r="O22" s="4">
        <v>0</v>
      </c>
      <c r="P22" s="4">
        <v>0</v>
      </c>
      <c r="Q22" s="4"/>
      <c r="R22" s="189">
        <f t="shared" si="4"/>
        <v>0</v>
      </c>
    </row>
    <row r="23" spans="1:18" ht="12.75" hidden="1">
      <c r="A23" s="195" t="s">
        <v>202</v>
      </c>
      <c r="B23" s="111"/>
      <c r="C23" s="111"/>
      <c r="D23" s="112">
        <v>250000</v>
      </c>
      <c r="E23" s="113" t="s">
        <v>203</v>
      </c>
      <c r="F23" s="7"/>
      <c r="G23" s="7"/>
      <c r="H23" s="4"/>
      <c r="I23" s="4"/>
      <c r="J23" s="4"/>
      <c r="K23" s="2"/>
      <c r="L23" s="4"/>
      <c r="M23" s="4"/>
      <c r="N23" s="4"/>
      <c r="O23" s="4"/>
      <c r="P23" s="4"/>
      <c r="Q23" s="4"/>
      <c r="R23" s="189"/>
    </row>
    <row r="24" spans="1:18" ht="25.5" hidden="1">
      <c r="A24" s="196" t="s">
        <v>169</v>
      </c>
      <c r="B24" s="114"/>
      <c r="C24" s="114"/>
      <c r="D24" s="115" t="s">
        <v>163</v>
      </c>
      <c r="E24" s="116" t="s">
        <v>201</v>
      </c>
      <c r="F24" s="4"/>
      <c r="G24" s="4"/>
      <c r="H24" s="4"/>
      <c r="I24" s="4"/>
      <c r="J24" s="4"/>
      <c r="K24" s="2"/>
      <c r="L24" s="4"/>
      <c r="M24" s="4"/>
      <c r="N24" s="4"/>
      <c r="O24" s="4"/>
      <c r="P24" s="4"/>
      <c r="Q24" s="4"/>
      <c r="R24" s="189">
        <f t="shared" si="4"/>
        <v>0</v>
      </c>
    </row>
    <row r="25" spans="1:18" ht="14.25" hidden="1">
      <c r="A25" s="192"/>
      <c r="B25" s="102"/>
      <c r="C25" s="102"/>
      <c r="D25" s="54"/>
      <c r="E25" s="101"/>
      <c r="F25" s="4">
        <f>F26-F28</f>
        <v>-4540697</v>
      </c>
      <c r="G25" s="4"/>
      <c r="H25" s="4">
        <f aca="true" t="shared" si="5" ref="H25:R25">H26-H28</f>
        <v>8677337</v>
      </c>
      <c r="I25" s="4">
        <f t="shared" si="5"/>
        <v>1266454</v>
      </c>
      <c r="J25" s="4"/>
      <c r="K25" s="4">
        <f t="shared" si="5"/>
        <v>3614507</v>
      </c>
      <c r="L25" s="4">
        <f t="shared" si="5"/>
        <v>33779</v>
      </c>
      <c r="M25" s="4">
        <f t="shared" si="5"/>
        <v>0</v>
      </c>
      <c r="N25" s="4">
        <f t="shared" si="5"/>
        <v>0</v>
      </c>
      <c r="O25" s="4">
        <f t="shared" si="5"/>
        <v>0</v>
      </c>
      <c r="P25" s="4">
        <f t="shared" si="5"/>
        <v>0</v>
      </c>
      <c r="Q25" s="4">
        <f t="shared" si="5"/>
        <v>0</v>
      </c>
      <c r="R25" s="197">
        <f t="shared" si="5"/>
        <v>-24841391</v>
      </c>
    </row>
    <row r="26" spans="1:18" ht="14.25" hidden="1">
      <c r="A26" s="192"/>
      <c r="B26" s="102"/>
      <c r="C26" s="102"/>
      <c r="D26" s="54"/>
      <c r="E26" s="101"/>
      <c r="F26" s="31">
        <v>20287494</v>
      </c>
      <c r="G26" s="31"/>
      <c r="H26" s="31">
        <v>9613752</v>
      </c>
      <c r="I26" s="31">
        <v>1309469</v>
      </c>
      <c r="J26" s="31"/>
      <c r="K26" s="32">
        <v>3627707</v>
      </c>
      <c r="L26" s="31">
        <v>46979</v>
      </c>
      <c r="M26" s="31">
        <v>0</v>
      </c>
      <c r="N26" s="31">
        <v>0</v>
      </c>
      <c r="O26" s="31"/>
      <c r="P26" s="31"/>
      <c r="Q26" s="31"/>
      <c r="R26" s="198"/>
    </row>
    <row r="27" spans="1:18" ht="14.25" hidden="1">
      <c r="A27" s="192"/>
      <c r="B27" s="102"/>
      <c r="C27" s="102"/>
      <c r="D27" s="54"/>
      <c r="E27" s="101"/>
      <c r="F27" s="4"/>
      <c r="G27" s="4"/>
      <c r="H27" s="4"/>
      <c r="I27" s="4"/>
      <c r="J27" s="4"/>
      <c r="K27" s="2"/>
      <c r="L27" s="4"/>
      <c r="M27" s="4"/>
      <c r="N27" s="4"/>
      <c r="O27" s="4"/>
      <c r="P27" s="4"/>
      <c r="Q27" s="4"/>
      <c r="R27" s="189"/>
    </row>
    <row r="28" spans="1:18" ht="33.75" customHeight="1">
      <c r="A28" s="190" t="s">
        <v>414</v>
      </c>
      <c r="B28" s="96"/>
      <c r="C28" s="96"/>
      <c r="D28" s="97"/>
      <c r="E28" s="98" t="s">
        <v>281</v>
      </c>
      <c r="F28" s="2">
        <f>F29</f>
        <v>24828191</v>
      </c>
      <c r="G28" s="2">
        <f>G29</f>
        <v>24828191</v>
      </c>
      <c r="H28" s="2">
        <f aca="true" t="shared" si="6" ref="H28:R28">H29</f>
        <v>936415</v>
      </c>
      <c r="I28" s="2">
        <f t="shared" si="6"/>
        <v>43015</v>
      </c>
      <c r="J28" s="2"/>
      <c r="K28" s="2">
        <f t="shared" si="6"/>
        <v>13200</v>
      </c>
      <c r="L28" s="2">
        <f t="shared" si="6"/>
        <v>13200</v>
      </c>
      <c r="M28" s="2">
        <f t="shared" si="6"/>
        <v>0</v>
      </c>
      <c r="N28" s="2">
        <f t="shared" si="6"/>
        <v>0</v>
      </c>
      <c r="O28" s="2">
        <f t="shared" si="6"/>
        <v>0</v>
      </c>
      <c r="P28" s="2">
        <f t="shared" si="6"/>
        <v>0</v>
      </c>
      <c r="Q28" s="2">
        <f t="shared" si="6"/>
        <v>0</v>
      </c>
      <c r="R28" s="189">
        <f t="shared" si="6"/>
        <v>24841391</v>
      </c>
    </row>
    <row r="29" spans="1:18" ht="30">
      <c r="A29" s="190" t="s">
        <v>415</v>
      </c>
      <c r="B29" s="96"/>
      <c r="C29" s="96"/>
      <c r="D29" s="97"/>
      <c r="E29" s="117" t="s">
        <v>323</v>
      </c>
      <c r="F29" s="2">
        <f>F33+F35+F39+F43+F46+F51+F58+F79+F80+F82+F88+F89+F93+F64+F47+F50+F55+F85</f>
        <v>24828191</v>
      </c>
      <c r="G29" s="2">
        <f>G33+G35+G39+G43+G46+G51+G58+G79+G80+G82+G88+G89+G93+G64+G47+G50+G55+G85</f>
        <v>24828191</v>
      </c>
      <c r="H29" s="2">
        <f aca="true" t="shared" si="7" ref="H29:Q29">H33+H35+H39+H43+H46+H51+H58+H79+H80+H82+H88+H89+H93+H64+H47</f>
        <v>936415</v>
      </c>
      <c r="I29" s="2">
        <f t="shared" si="7"/>
        <v>43015</v>
      </c>
      <c r="J29" s="2">
        <f t="shared" si="7"/>
        <v>0</v>
      </c>
      <c r="K29" s="2">
        <f t="shared" si="7"/>
        <v>13200</v>
      </c>
      <c r="L29" s="2">
        <f t="shared" si="7"/>
        <v>13200</v>
      </c>
      <c r="M29" s="2">
        <f t="shared" si="7"/>
        <v>0</v>
      </c>
      <c r="N29" s="2">
        <f t="shared" si="7"/>
        <v>0</v>
      </c>
      <c r="O29" s="2">
        <f t="shared" si="7"/>
        <v>0</v>
      </c>
      <c r="P29" s="2">
        <f t="shared" si="7"/>
        <v>0</v>
      </c>
      <c r="Q29" s="2">
        <f t="shared" si="7"/>
        <v>0</v>
      </c>
      <c r="R29" s="189">
        <f>R33+R35+R39+R43+R46+R51+R58+R79+R80+R82+R88+R89+R93+R64+R47+R50+R55</f>
        <v>24841391</v>
      </c>
    </row>
    <row r="30" spans="1:18" ht="0.75" customHeight="1">
      <c r="A30" s="90"/>
      <c r="B30" s="91"/>
      <c r="C30" s="91"/>
      <c r="D30" s="97"/>
      <c r="E30" s="118"/>
      <c r="F30" s="2"/>
      <c r="G30" s="2"/>
      <c r="H30" s="2"/>
      <c r="I30" s="2"/>
      <c r="J30" s="2"/>
      <c r="K30" s="2">
        <f t="shared" si="3"/>
        <v>0</v>
      </c>
      <c r="L30" s="2"/>
      <c r="M30" s="2"/>
      <c r="N30" s="2"/>
      <c r="O30" s="2"/>
      <c r="P30" s="2"/>
      <c r="Q30" s="2"/>
      <c r="R30" s="189">
        <f t="shared" si="4"/>
        <v>0</v>
      </c>
    </row>
    <row r="31" spans="1:18" ht="25.5" hidden="1">
      <c r="A31" s="192" t="s">
        <v>188</v>
      </c>
      <c r="B31" s="102"/>
      <c r="C31" s="102"/>
      <c r="D31" s="53" t="s">
        <v>81</v>
      </c>
      <c r="E31" s="57" t="s">
        <v>186</v>
      </c>
      <c r="F31" s="4"/>
      <c r="G31" s="4"/>
      <c r="H31" s="4"/>
      <c r="I31" s="4"/>
      <c r="J31" s="4"/>
      <c r="K31" s="2">
        <f t="shared" si="3"/>
        <v>0</v>
      </c>
      <c r="L31" s="4"/>
      <c r="M31" s="4"/>
      <c r="N31" s="4"/>
      <c r="O31" s="4"/>
      <c r="P31" s="4"/>
      <c r="Q31" s="4"/>
      <c r="R31" s="189">
        <f t="shared" si="4"/>
        <v>0</v>
      </c>
    </row>
    <row r="32" spans="1:18" ht="14.25" hidden="1">
      <c r="A32" s="192"/>
      <c r="B32" s="102"/>
      <c r="C32" s="102"/>
      <c r="D32" s="53"/>
      <c r="E32" s="57"/>
      <c r="F32" s="4"/>
      <c r="G32" s="4"/>
      <c r="H32" s="4"/>
      <c r="I32" s="4"/>
      <c r="J32" s="4"/>
      <c r="K32" s="2">
        <f t="shared" si="3"/>
        <v>0</v>
      </c>
      <c r="L32" s="4"/>
      <c r="M32" s="4"/>
      <c r="N32" s="4"/>
      <c r="O32" s="4"/>
      <c r="P32" s="4"/>
      <c r="Q32" s="4"/>
      <c r="R32" s="189">
        <f t="shared" si="4"/>
        <v>0</v>
      </c>
    </row>
    <row r="33" spans="1:18" ht="37.5" customHeight="1">
      <c r="A33" s="191" t="s">
        <v>416</v>
      </c>
      <c r="B33" s="59" t="s">
        <v>235</v>
      </c>
      <c r="C33" s="61" t="s">
        <v>302</v>
      </c>
      <c r="D33" s="62"/>
      <c r="E33" s="72" t="s">
        <v>322</v>
      </c>
      <c r="F33" s="33">
        <f>F34</f>
        <v>201808</v>
      </c>
      <c r="G33" s="33">
        <f>G34</f>
        <v>201808</v>
      </c>
      <c r="H33" s="4"/>
      <c r="I33" s="4"/>
      <c r="J33" s="4"/>
      <c r="K33" s="2">
        <f t="shared" si="3"/>
        <v>0</v>
      </c>
      <c r="L33" s="4"/>
      <c r="M33" s="4"/>
      <c r="N33" s="4"/>
      <c r="O33" s="4"/>
      <c r="P33" s="4"/>
      <c r="Q33" s="4"/>
      <c r="R33" s="189">
        <f t="shared" si="4"/>
        <v>201808</v>
      </c>
    </row>
    <row r="34" spans="1:18" ht="51">
      <c r="A34" s="194" t="s">
        <v>417</v>
      </c>
      <c r="B34" s="63" t="s">
        <v>325</v>
      </c>
      <c r="C34" s="61"/>
      <c r="D34" s="62" t="s">
        <v>282</v>
      </c>
      <c r="E34" s="64" t="s">
        <v>324</v>
      </c>
      <c r="F34" s="38">
        <v>201808</v>
      </c>
      <c r="G34" s="38">
        <v>201808</v>
      </c>
      <c r="H34" s="4"/>
      <c r="I34" s="4"/>
      <c r="J34" s="4"/>
      <c r="K34" s="2">
        <f t="shared" si="3"/>
        <v>0</v>
      </c>
      <c r="L34" s="4"/>
      <c r="M34" s="4"/>
      <c r="N34" s="4"/>
      <c r="O34" s="4"/>
      <c r="P34" s="4"/>
      <c r="Q34" s="4"/>
      <c r="R34" s="189">
        <f t="shared" si="4"/>
        <v>201808</v>
      </c>
    </row>
    <row r="35" spans="1:18" ht="25.5">
      <c r="A35" s="191" t="s">
        <v>418</v>
      </c>
      <c r="B35" s="59" t="s">
        <v>238</v>
      </c>
      <c r="C35" s="59"/>
      <c r="D35" s="52"/>
      <c r="E35" s="99" t="s">
        <v>330</v>
      </c>
      <c r="F35" s="2">
        <f>F36+F37</f>
        <v>2076044</v>
      </c>
      <c r="G35" s="2">
        <f>G36+G37</f>
        <v>2076044</v>
      </c>
      <c r="H35" s="4"/>
      <c r="I35" s="4"/>
      <c r="J35" s="4"/>
      <c r="K35" s="2">
        <f t="shared" si="3"/>
        <v>0</v>
      </c>
      <c r="L35" s="4"/>
      <c r="M35" s="4"/>
      <c r="N35" s="4"/>
      <c r="O35" s="4"/>
      <c r="P35" s="4"/>
      <c r="Q35" s="4"/>
      <c r="R35" s="189">
        <f t="shared" si="4"/>
        <v>2076044</v>
      </c>
    </row>
    <row r="36" spans="1:18" ht="48" customHeight="1">
      <c r="A36" s="194" t="s">
        <v>419</v>
      </c>
      <c r="B36" s="63" t="s">
        <v>326</v>
      </c>
      <c r="C36" s="63" t="s">
        <v>303</v>
      </c>
      <c r="D36" s="100" t="s">
        <v>282</v>
      </c>
      <c r="E36" s="119" t="s">
        <v>206</v>
      </c>
      <c r="F36" s="7">
        <v>904155</v>
      </c>
      <c r="G36" s="7">
        <v>904155</v>
      </c>
      <c r="H36" s="4"/>
      <c r="I36" s="4"/>
      <c r="J36" s="4"/>
      <c r="K36" s="2">
        <f t="shared" si="3"/>
        <v>0</v>
      </c>
      <c r="L36" s="4"/>
      <c r="M36" s="4"/>
      <c r="N36" s="4"/>
      <c r="O36" s="4"/>
      <c r="P36" s="4"/>
      <c r="Q36" s="4"/>
      <c r="R36" s="189">
        <f t="shared" si="4"/>
        <v>904155</v>
      </c>
    </row>
    <row r="37" spans="1:18" ht="41.25" customHeight="1">
      <c r="A37" s="194" t="s">
        <v>419</v>
      </c>
      <c r="B37" s="63" t="s">
        <v>326</v>
      </c>
      <c r="C37" s="63" t="s">
        <v>303</v>
      </c>
      <c r="D37" s="100" t="s">
        <v>282</v>
      </c>
      <c r="E37" s="119" t="s">
        <v>207</v>
      </c>
      <c r="F37" s="7">
        <v>1171889</v>
      </c>
      <c r="G37" s="7">
        <v>1171889</v>
      </c>
      <c r="H37" s="4"/>
      <c r="I37" s="4"/>
      <c r="J37" s="4"/>
      <c r="K37" s="2">
        <f t="shared" si="3"/>
        <v>0</v>
      </c>
      <c r="L37" s="4"/>
      <c r="M37" s="4"/>
      <c r="N37" s="4"/>
      <c r="O37" s="4"/>
      <c r="P37" s="4"/>
      <c r="Q37" s="4"/>
      <c r="R37" s="189">
        <f t="shared" si="4"/>
        <v>1171889</v>
      </c>
    </row>
    <row r="38" spans="1:18" ht="97.5" customHeight="1" hidden="1">
      <c r="A38" s="194"/>
      <c r="B38" s="63"/>
      <c r="C38" s="63"/>
      <c r="D38" s="120"/>
      <c r="E38" s="119"/>
      <c r="F38" s="24"/>
      <c r="G38" s="24"/>
      <c r="H38" s="4"/>
      <c r="I38" s="4"/>
      <c r="J38" s="4"/>
      <c r="K38" s="2">
        <f t="shared" si="3"/>
        <v>0</v>
      </c>
      <c r="L38" s="4"/>
      <c r="M38" s="4"/>
      <c r="N38" s="4"/>
      <c r="O38" s="4"/>
      <c r="P38" s="4"/>
      <c r="Q38" s="4"/>
      <c r="R38" s="189">
        <f t="shared" si="4"/>
        <v>0</v>
      </c>
    </row>
    <row r="39" spans="1:18" ht="0.75" customHeight="1" hidden="1">
      <c r="A39" s="191" t="s">
        <v>204</v>
      </c>
      <c r="B39" s="59" t="s">
        <v>236</v>
      </c>
      <c r="C39" s="59"/>
      <c r="D39" s="121"/>
      <c r="E39" s="99" t="s">
        <v>205</v>
      </c>
      <c r="F39" s="2">
        <f>SUM(F40:F41)</f>
        <v>0</v>
      </c>
      <c r="G39" s="2"/>
      <c r="H39" s="4"/>
      <c r="I39" s="4"/>
      <c r="J39" s="4"/>
      <c r="K39" s="2">
        <f t="shared" si="3"/>
        <v>0</v>
      </c>
      <c r="L39" s="4"/>
      <c r="M39" s="4"/>
      <c r="N39" s="4"/>
      <c r="O39" s="4"/>
      <c r="P39" s="4"/>
      <c r="Q39" s="4"/>
      <c r="R39" s="189">
        <f t="shared" si="4"/>
        <v>0</v>
      </c>
    </row>
    <row r="40" spans="1:18" ht="25.5" hidden="1">
      <c r="A40" s="194" t="s">
        <v>181</v>
      </c>
      <c r="B40" s="63" t="s">
        <v>237</v>
      </c>
      <c r="C40" s="63"/>
      <c r="D40" s="100" t="s">
        <v>282</v>
      </c>
      <c r="E40" s="122" t="s">
        <v>164</v>
      </c>
      <c r="F40" s="24"/>
      <c r="G40" s="24"/>
      <c r="H40" s="4"/>
      <c r="I40" s="4"/>
      <c r="J40" s="4"/>
      <c r="K40" s="2">
        <f t="shared" si="3"/>
        <v>0</v>
      </c>
      <c r="L40" s="4"/>
      <c r="M40" s="4"/>
      <c r="N40" s="4"/>
      <c r="O40" s="4"/>
      <c r="P40" s="4"/>
      <c r="Q40" s="4"/>
      <c r="R40" s="189">
        <f t="shared" si="4"/>
        <v>0</v>
      </c>
    </row>
    <row r="41" spans="1:18" ht="12.75" hidden="1">
      <c r="A41" s="188"/>
      <c r="B41" s="52"/>
      <c r="C41" s="52"/>
      <c r="D41" s="56"/>
      <c r="E41" s="57"/>
      <c r="F41" s="4"/>
      <c r="G41" s="4"/>
      <c r="H41" s="4"/>
      <c r="I41" s="4"/>
      <c r="J41" s="4"/>
      <c r="K41" s="2">
        <f t="shared" si="3"/>
        <v>0</v>
      </c>
      <c r="L41" s="4"/>
      <c r="M41" s="4"/>
      <c r="N41" s="4"/>
      <c r="O41" s="4"/>
      <c r="P41" s="4"/>
      <c r="Q41" s="4"/>
      <c r="R41" s="189">
        <f t="shared" si="4"/>
        <v>0</v>
      </c>
    </row>
    <row r="42" spans="1:18" ht="25.5" hidden="1">
      <c r="A42" s="188"/>
      <c r="B42" s="52"/>
      <c r="C42" s="52"/>
      <c r="D42" s="123"/>
      <c r="E42" s="99" t="s">
        <v>146</v>
      </c>
      <c r="F42" s="2">
        <f>SUM(F46:F54)</f>
        <v>1930000</v>
      </c>
      <c r="G42" s="2"/>
      <c r="H42" s="2">
        <f>SUM(H46:H54)</f>
        <v>0</v>
      </c>
      <c r="I42" s="2">
        <f>SUM(I46:I54)</f>
        <v>0</v>
      </c>
      <c r="J42" s="2"/>
      <c r="K42" s="2">
        <f t="shared" si="3"/>
        <v>0</v>
      </c>
      <c r="L42" s="2">
        <f aca="true" t="shared" si="8" ref="L42:Q42">SUM(L46:L54)</f>
        <v>0</v>
      </c>
      <c r="M42" s="2">
        <f t="shared" si="8"/>
        <v>0</v>
      </c>
      <c r="N42" s="2">
        <f t="shared" si="8"/>
        <v>0</v>
      </c>
      <c r="O42" s="2">
        <f t="shared" si="8"/>
        <v>0</v>
      </c>
      <c r="P42" s="2">
        <f t="shared" si="8"/>
        <v>0</v>
      </c>
      <c r="Q42" s="2">
        <f t="shared" si="8"/>
        <v>0</v>
      </c>
      <c r="R42" s="189">
        <f t="shared" si="4"/>
        <v>1930000</v>
      </c>
    </row>
    <row r="43" spans="1:18" ht="24.75" customHeight="1">
      <c r="A43" s="191" t="s">
        <v>420</v>
      </c>
      <c r="B43" s="59" t="s">
        <v>327</v>
      </c>
      <c r="C43" s="59"/>
      <c r="D43" s="123"/>
      <c r="E43" s="99" t="s">
        <v>328</v>
      </c>
      <c r="F43" s="2">
        <f>F44</f>
        <v>367817</v>
      </c>
      <c r="G43" s="2">
        <f>G44</f>
        <v>367817</v>
      </c>
      <c r="H43" s="2"/>
      <c r="I43" s="2"/>
      <c r="J43" s="2"/>
      <c r="K43" s="2">
        <f t="shared" si="3"/>
        <v>0</v>
      </c>
      <c r="L43" s="2"/>
      <c r="M43" s="2"/>
      <c r="N43" s="2"/>
      <c r="O43" s="2"/>
      <c r="P43" s="2"/>
      <c r="Q43" s="2"/>
      <c r="R43" s="189">
        <f t="shared" si="4"/>
        <v>367817</v>
      </c>
    </row>
    <row r="44" spans="1:18" ht="42.75" customHeight="1">
      <c r="A44" s="194" t="s">
        <v>421</v>
      </c>
      <c r="B44" s="63" t="s">
        <v>329</v>
      </c>
      <c r="C44" s="63" t="s">
        <v>304</v>
      </c>
      <c r="D44" s="62" t="s">
        <v>282</v>
      </c>
      <c r="E44" s="119" t="s">
        <v>367</v>
      </c>
      <c r="F44" s="24">
        <v>367817</v>
      </c>
      <c r="G44" s="24">
        <v>367817</v>
      </c>
      <c r="H44" s="2"/>
      <c r="I44" s="2"/>
      <c r="J44" s="2"/>
      <c r="K44" s="2">
        <f t="shared" si="3"/>
        <v>0</v>
      </c>
      <c r="L44" s="2"/>
      <c r="M44" s="2"/>
      <c r="N44" s="2"/>
      <c r="O44" s="2"/>
      <c r="P44" s="2"/>
      <c r="Q44" s="2"/>
      <c r="R44" s="189">
        <f t="shared" si="4"/>
        <v>367817</v>
      </c>
    </row>
    <row r="45" spans="1:18" ht="15" hidden="1">
      <c r="A45" s="191" t="s">
        <v>422</v>
      </c>
      <c r="B45" s="59" t="s">
        <v>236</v>
      </c>
      <c r="C45" s="63"/>
      <c r="D45" s="62"/>
      <c r="E45" s="99" t="s">
        <v>205</v>
      </c>
      <c r="F45" s="33"/>
      <c r="G45" s="33"/>
      <c r="H45" s="2"/>
      <c r="I45" s="2"/>
      <c r="J45" s="2"/>
      <c r="K45" s="2"/>
      <c r="L45" s="2"/>
      <c r="M45" s="2"/>
      <c r="N45" s="2"/>
      <c r="O45" s="2"/>
      <c r="P45" s="2"/>
      <c r="Q45" s="2"/>
      <c r="R45" s="189">
        <f t="shared" si="4"/>
        <v>0</v>
      </c>
    </row>
    <row r="46" spans="1:18" ht="76.5" hidden="1">
      <c r="A46" s="73" t="s">
        <v>423</v>
      </c>
      <c r="B46" s="74">
        <v>5011</v>
      </c>
      <c r="C46" s="71">
        <v>130102</v>
      </c>
      <c r="D46" s="62" t="s">
        <v>282</v>
      </c>
      <c r="E46" s="75" t="s">
        <v>366</v>
      </c>
      <c r="F46" s="7"/>
      <c r="G46" s="7"/>
      <c r="H46" s="4"/>
      <c r="I46" s="4"/>
      <c r="J46" s="4"/>
      <c r="K46" s="2">
        <f t="shared" si="3"/>
        <v>0</v>
      </c>
      <c r="L46" s="4"/>
      <c r="M46" s="4"/>
      <c r="N46" s="4"/>
      <c r="O46" s="4"/>
      <c r="P46" s="4"/>
      <c r="Q46" s="4"/>
      <c r="R46" s="189">
        <f t="shared" si="4"/>
        <v>0</v>
      </c>
    </row>
    <row r="47" spans="1:18" ht="25.5" hidden="1">
      <c r="A47" s="69" t="s">
        <v>32</v>
      </c>
      <c r="B47" s="70">
        <v>3130</v>
      </c>
      <c r="C47" s="71"/>
      <c r="D47" s="62"/>
      <c r="E47" s="124" t="s">
        <v>365</v>
      </c>
      <c r="F47" s="2">
        <f>F48</f>
        <v>0</v>
      </c>
      <c r="G47" s="2">
        <f>G48</f>
        <v>0</v>
      </c>
      <c r="H47" s="4"/>
      <c r="I47" s="4"/>
      <c r="J47" s="4"/>
      <c r="K47" s="2"/>
      <c r="L47" s="4"/>
      <c r="M47" s="4"/>
      <c r="N47" s="4"/>
      <c r="O47" s="4"/>
      <c r="P47" s="4"/>
      <c r="Q47" s="4"/>
      <c r="R47" s="189">
        <f t="shared" si="4"/>
        <v>0</v>
      </c>
    </row>
    <row r="48" spans="1:18" ht="81" customHeight="1" hidden="1">
      <c r="A48" s="194" t="s">
        <v>33</v>
      </c>
      <c r="B48" s="63" t="s">
        <v>242</v>
      </c>
      <c r="C48" s="63" t="s">
        <v>364</v>
      </c>
      <c r="D48" s="125">
        <v>1040</v>
      </c>
      <c r="E48" s="126" t="s">
        <v>34</v>
      </c>
      <c r="F48" s="7"/>
      <c r="G48" s="7"/>
      <c r="H48" s="2"/>
      <c r="I48" s="2"/>
      <c r="J48" s="2"/>
      <c r="K48" s="2">
        <f>L48+O48</f>
        <v>0</v>
      </c>
      <c r="L48" s="2"/>
      <c r="M48" s="2"/>
      <c r="N48" s="2"/>
      <c r="O48" s="2"/>
      <c r="P48" s="2"/>
      <c r="Q48" s="2"/>
      <c r="R48" s="189">
        <f>F48+K48</f>
        <v>0</v>
      </c>
    </row>
    <row r="49" spans="1:18" ht="68.25" customHeight="1" hidden="1">
      <c r="A49" s="194"/>
      <c r="B49" s="63"/>
      <c r="C49" s="63"/>
      <c r="D49" s="125"/>
      <c r="E49" s="126"/>
      <c r="F49" s="7"/>
      <c r="G49" s="7"/>
      <c r="H49" s="2"/>
      <c r="I49" s="2"/>
      <c r="J49" s="2"/>
      <c r="K49" s="2">
        <f>L49+O49</f>
        <v>0</v>
      </c>
      <c r="L49" s="2"/>
      <c r="M49" s="2"/>
      <c r="N49" s="2"/>
      <c r="O49" s="2"/>
      <c r="P49" s="2"/>
      <c r="Q49" s="2"/>
      <c r="R49" s="189">
        <f>F49+K49</f>
        <v>0</v>
      </c>
    </row>
    <row r="50" spans="1:18" ht="63.75" hidden="1">
      <c r="A50" s="191" t="s">
        <v>31</v>
      </c>
      <c r="B50" s="59" t="s">
        <v>30</v>
      </c>
      <c r="C50" s="59"/>
      <c r="D50" s="127">
        <v>1040</v>
      </c>
      <c r="E50" s="99" t="s">
        <v>398</v>
      </c>
      <c r="F50" s="2"/>
      <c r="G50" s="2"/>
      <c r="H50" s="2"/>
      <c r="I50" s="2"/>
      <c r="J50" s="2"/>
      <c r="K50" s="2">
        <f>L50+O50</f>
        <v>0</v>
      </c>
      <c r="L50" s="2"/>
      <c r="M50" s="2"/>
      <c r="N50" s="2"/>
      <c r="O50" s="2"/>
      <c r="P50" s="2"/>
      <c r="Q50" s="2"/>
      <c r="R50" s="189">
        <f>F50+K50</f>
        <v>0</v>
      </c>
    </row>
    <row r="51" spans="1:18" ht="28.5" customHeight="1">
      <c r="A51" s="191" t="s">
        <v>489</v>
      </c>
      <c r="B51" s="59" t="s">
        <v>490</v>
      </c>
      <c r="C51" s="61"/>
      <c r="D51" s="53"/>
      <c r="E51" s="99" t="s">
        <v>372</v>
      </c>
      <c r="F51" s="2">
        <f>F52+F53</f>
        <v>965000</v>
      </c>
      <c r="G51" s="2">
        <f>G52+G53</f>
        <v>965000</v>
      </c>
      <c r="H51" s="4"/>
      <c r="I51" s="4"/>
      <c r="J51" s="4"/>
      <c r="K51" s="2"/>
      <c r="L51" s="4"/>
      <c r="M51" s="4"/>
      <c r="N51" s="4"/>
      <c r="O51" s="4"/>
      <c r="P51" s="4"/>
      <c r="Q51" s="4"/>
      <c r="R51" s="189">
        <f t="shared" si="4"/>
        <v>965000</v>
      </c>
    </row>
    <row r="52" spans="1:18" ht="55.5" customHeight="1">
      <c r="A52" s="194" t="s">
        <v>491</v>
      </c>
      <c r="B52" s="63" t="s">
        <v>492</v>
      </c>
      <c r="C52" s="63" t="s">
        <v>305</v>
      </c>
      <c r="D52" s="128">
        <v>1030</v>
      </c>
      <c r="E52" s="126" t="s">
        <v>487</v>
      </c>
      <c r="F52" s="7">
        <v>400000</v>
      </c>
      <c r="G52" s="7">
        <v>400000</v>
      </c>
      <c r="H52" s="4"/>
      <c r="I52" s="4"/>
      <c r="J52" s="4"/>
      <c r="K52" s="2">
        <f t="shared" si="3"/>
        <v>0</v>
      </c>
      <c r="L52" s="4"/>
      <c r="M52" s="4"/>
      <c r="N52" s="4"/>
      <c r="O52" s="4"/>
      <c r="P52" s="4"/>
      <c r="Q52" s="4"/>
      <c r="R52" s="189">
        <f t="shared" si="4"/>
        <v>400000</v>
      </c>
    </row>
    <row r="53" spans="1:18" ht="92.25" customHeight="1">
      <c r="A53" s="194" t="s">
        <v>491</v>
      </c>
      <c r="B53" s="63" t="s">
        <v>492</v>
      </c>
      <c r="C53" s="63" t="s">
        <v>305</v>
      </c>
      <c r="D53" s="128">
        <v>1030</v>
      </c>
      <c r="E53" s="126" t="s">
        <v>488</v>
      </c>
      <c r="F53" s="7">
        <v>565000</v>
      </c>
      <c r="G53" s="7">
        <v>565000</v>
      </c>
      <c r="H53" s="2"/>
      <c r="I53" s="2"/>
      <c r="J53" s="2"/>
      <c r="K53" s="2">
        <f t="shared" si="3"/>
        <v>0</v>
      </c>
      <c r="L53" s="2"/>
      <c r="M53" s="2"/>
      <c r="N53" s="2"/>
      <c r="O53" s="2"/>
      <c r="P53" s="2"/>
      <c r="Q53" s="2"/>
      <c r="R53" s="189">
        <f t="shared" si="4"/>
        <v>565000</v>
      </c>
    </row>
    <row r="54" spans="1:18" ht="25.5" hidden="1">
      <c r="A54" s="188"/>
      <c r="B54" s="52"/>
      <c r="C54" s="52"/>
      <c r="D54" s="56">
        <v>180109</v>
      </c>
      <c r="E54" s="57" t="s">
        <v>80</v>
      </c>
      <c r="F54" s="7"/>
      <c r="G54" s="7"/>
      <c r="H54" s="4"/>
      <c r="I54" s="4"/>
      <c r="J54" s="4"/>
      <c r="K54" s="2">
        <f t="shared" si="3"/>
        <v>0</v>
      </c>
      <c r="L54" s="4"/>
      <c r="M54" s="4"/>
      <c r="N54" s="4"/>
      <c r="O54" s="4"/>
      <c r="P54" s="4"/>
      <c r="Q54" s="4"/>
      <c r="R54" s="189">
        <f t="shared" si="4"/>
        <v>0</v>
      </c>
    </row>
    <row r="55" spans="1:18" ht="15" hidden="1">
      <c r="A55" s="199" t="s">
        <v>35</v>
      </c>
      <c r="B55" s="129">
        <v>8400</v>
      </c>
      <c r="C55" s="52"/>
      <c r="D55" s="56"/>
      <c r="E55" s="99" t="s">
        <v>385</v>
      </c>
      <c r="F55" s="2">
        <f>F56</f>
        <v>0</v>
      </c>
      <c r="G55" s="2">
        <f>G56</f>
        <v>0</v>
      </c>
      <c r="H55" s="4"/>
      <c r="I55" s="4"/>
      <c r="J55" s="4"/>
      <c r="K55" s="2"/>
      <c r="L55" s="4"/>
      <c r="M55" s="4"/>
      <c r="N55" s="4"/>
      <c r="O55" s="4"/>
      <c r="P55" s="4"/>
      <c r="Q55" s="4"/>
      <c r="R55" s="189">
        <f t="shared" si="4"/>
        <v>0</v>
      </c>
    </row>
    <row r="56" spans="1:18" ht="76.5" hidden="1">
      <c r="A56" s="194" t="s">
        <v>37</v>
      </c>
      <c r="B56" s="130" t="s">
        <v>36</v>
      </c>
      <c r="C56" s="52"/>
      <c r="D56" s="131" t="s">
        <v>384</v>
      </c>
      <c r="E56" s="80" t="s">
        <v>38</v>
      </c>
      <c r="F56" s="7"/>
      <c r="G56" s="7"/>
      <c r="H56" s="4"/>
      <c r="I56" s="4"/>
      <c r="J56" s="4"/>
      <c r="K56" s="2"/>
      <c r="L56" s="4"/>
      <c r="M56" s="4"/>
      <c r="N56" s="4"/>
      <c r="O56" s="4"/>
      <c r="P56" s="4"/>
      <c r="Q56" s="4"/>
      <c r="R56" s="189">
        <f t="shared" si="4"/>
        <v>0</v>
      </c>
    </row>
    <row r="57" spans="1:18" ht="32.25" customHeight="1" hidden="1">
      <c r="A57" s="200" t="s">
        <v>39</v>
      </c>
      <c r="B57" s="132">
        <v>7380</v>
      </c>
      <c r="C57" s="52"/>
      <c r="D57" s="133"/>
      <c r="E57" s="99" t="s">
        <v>40</v>
      </c>
      <c r="F57" s="2">
        <f>F58+F64</f>
        <v>0</v>
      </c>
      <c r="G57" s="2">
        <f aca="true" t="shared" si="9" ref="G57:P57">G58+G64</f>
        <v>0</v>
      </c>
      <c r="H57" s="2">
        <f t="shared" si="9"/>
        <v>0</v>
      </c>
      <c r="I57" s="2">
        <f t="shared" si="9"/>
        <v>0</v>
      </c>
      <c r="J57" s="2">
        <f t="shared" si="9"/>
        <v>0</v>
      </c>
      <c r="K57" s="2">
        <f t="shared" si="9"/>
        <v>0</v>
      </c>
      <c r="L57" s="2">
        <f t="shared" si="9"/>
        <v>0</v>
      </c>
      <c r="M57" s="2">
        <f t="shared" si="9"/>
        <v>0</v>
      </c>
      <c r="N57" s="2">
        <f t="shared" si="9"/>
        <v>0</v>
      </c>
      <c r="O57" s="2">
        <f t="shared" si="9"/>
        <v>0</v>
      </c>
      <c r="P57" s="2">
        <f t="shared" si="9"/>
        <v>0</v>
      </c>
      <c r="Q57" s="2">
        <f>SUM(Q59:Q62)</f>
        <v>0</v>
      </c>
      <c r="R57" s="189">
        <f t="shared" si="4"/>
        <v>0</v>
      </c>
    </row>
    <row r="58" spans="1:18" ht="0.75" customHeight="1" hidden="1">
      <c r="A58" s="298" t="s">
        <v>42</v>
      </c>
      <c r="B58" s="300" t="s">
        <v>41</v>
      </c>
      <c r="C58" s="78" t="s">
        <v>280</v>
      </c>
      <c r="D58" s="133" t="s">
        <v>280</v>
      </c>
      <c r="E58" s="99" t="s">
        <v>381</v>
      </c>
      <c r="F58" s="2">
        <f>F59+F60</f>
        <v>0</v>
      </c>
      <c r="G58" s="2"/>
      <c r="H58" s="2"/>
      <c r="I58" s="2"/>
      <c r="J58" s="2"/>
      <c r="K58" s="2">
        <f t="shared" si="3"/>
        <v>0</v>
      </c>
      <c r="L58" s="2"/>
      <c r="M58" s="2"/>
      <c r="N58" s="2"/>
      <c r="O58" s="2"/>
      <c r="P58" s="2"/>
      <c r="Q58" s="2"/>
      <c r="R58" s="189">
        <f t="shared" si="4"/>
        <v>0</v>
      </c>
    </row>
    <row r="59" spans="1:18" ht="51" hidden="1">
      <c r="A59" s="299"/>
      <c r="B59" s="301"/>
      <c r="C59" s="78">
        <v>150202</v>
      </c>
      <c r="D59" s="134" t="s">
        <v>82</v>
      </c>
      <c r="E59" s="135" t="s">
        <v>208</v>
      </c>
      <c r="F59" s="46"/>
      <c r="G59" s="46"/>
      <c r="H59" s="4"/>
      <c r="I59" s="4"/>
      <c r="J59" s="4"/>
      <c r="K59" s="2">
        <f t="shared" si="3"/>
        <v>0</v>
      </c>
      <c r="L59" s="4"/>
      <c r="M59" s="4"/>
      <c r="N59" s="4"/>
      <c r="O59" s="4"/>
      <c r="P59" s="4"/>
      <c r="Q59" s="4"/>
      <c r="R59" s="189">
        <f t="shared" si="4"/>
        <v>0</v>
      </c>
    </row>
    <row r="60" spans="1:18" ht="51" hidden="1">
      <c r="A60" s="201" t="s">
        <v>182</v>
      </c>
      <c r="B60" s="61" t="s">
        <v>239</v>
      </c>
      <c r="C60" s="63"/>
      <c r="D60" s="134" t="s">
        <v>83</v>
      </c>
      <c r="E60" s="119" t="s">
        <v>209</v>
      </c>
      <c r="F60" s="46"/>
      <c r="G60" s="46"/>
      <c r="H60" s="4"/>
      <c r="I60" s="4"/>
      <c r="J60" s="4"/>
      <c r="K60" s="2">
        <f t="shared" si="3"/>
        <v>0</v>
      </c>
      <c r="L60" s="4"/>
      <c r="M60" s="4"/>
      <c r="N60" s="4"/>
      <c r="O60" s="4"/>
      <c r="P60" s="4"/>
      <c r="Q60" s="4"/>
      <c r="R60" s="189">
        <f t="shared" si="4"/>
        <v>0</v>
      </c>
    </row>
    <row r="61" spans="1:18" ht="12.75" hidden="1">
      <c r="A61" s="202"/>
      <c r="B61" s="136"/>
      <c r="C61" s="52"/>
      <c r="D61" s="134"/>
      <c r="E61" s="57"/>
      <c r="F61" s="37"/>
      <c r="G61" s="37"/>
      <c r="H61" s="4"/>
      <c r="I61" s="4"/>
      <c r="J61" s="4"/>
      <c r="K61" s="2"/>
      <c r="L61" s="4"/>
      <c r="M61" s="4"/>
      <c r="N61" s="4"/>
      <c r="O61" s="4"/>
      <c r="P61" s="4"/>
      <c r="Q61" s="4"/>
      <c r="R61" s="189">
        <f t="shared" si="4"/>
        <v>0</v>
      </c>
    </row>
    <row r="62" spans="1:18" ht="63.75" hidden="1">
      <c r="A62" s="202"/>
      <c r="B62" s="136"/>
      <c r="C62" s="52"/>
      <c r="D62" s="137">
        <v>180409</v>
      </c>
      <c r="E62" s="57" t="s">
        <v>145</v>
      </c>
      <c r="F62" s="37"/>
      <c r="G62" s="37"/>
      <c r="H62" s="4"/>
      <c r="I62" s="4"/>
      <c r="J62" s="4"/>
      <c r="K62" s="2">
        <f t="shared" si="3"/>
        <v>0</v>
      </c>
      <c r="L62" s="4"/>
      <c r="M62" s="4"/>
      <c r="N62" s="4"/>
      <c r="O62" s="4"/>
      <c r="P62" s="4"/>
      <c r="Q62" s="4"/>
      <c r="R62" s="189">
        <f t="shared" si="4"/>
        <v>0</v>
      </c>
    </row>
    <row r="63" spans="1:18" ht="12.75" hidden="1">
      <c r="A63" s="202"/>
      <c r="B63" s="136"/>
      <c r="C63" s="52"/>
      <c r="D63" s="137"/>
      <c r="E63" s="52"/>
      <c r="F63" s="37"/>
      <c r="G63" s="37"/>
      <c r="H63" s="4"/>
      <c r="I63" s="4"/>
      <c r="J63" s="4"/>
      <c r="K63" s="2"/>
      <c r="L63" s="4"/>
      <c r="M63" s="4"/>
      <c r="N63" s="4"/>
      <c r="O63" s="4"/>
      <c r="P63" s="4"/>
      <c r="Q63" s="4"/>
      <c r="R63" s="189">
        <f t="shared" si="4"/>
        <v>0</v>
      </c>
    </row>
    <row r="64" spans="1:18" ht="44.25" customHeight="1" hidden="1">
      <c r="A64" s="200" t="s">
        <v>39</v>
      </c>
      <c r="B64" s="132">
        <v>7380</v>
      </c>
      <c r="C64" s="61" t="s">
        <v>79</v>
      </c>
      <c r="D64" s="133" t="s">
        <v>280</v>
      </c>
      <c r="E64" s="99" t="s">
        <v>43</v>
      </c>
      <c r="F64" s="2">
        <f>F65+F66+F67+F74+F75+F76+F77+F72+F73</f>
        <v>0</v>
      </c>
      <c r="G64" s="2">
        <f>G65+G66+G67+G74+G75+G76+G77+G72+G73</f>
        <v>0</v>
      </c>
      <c r="H64" s="2">
        <f aca="true" t="shared" si="10" ref="H64:P64">H65+H66+H67+H74+H75+H76+H77+H72</f>
        <v>0</v>
      </c>
      <c r="I64" s="2">
        <f t="shared" si="10"/>
        <v>0</v>
      </c>
      <c r="J64" s="2">
        <f t="shared" si="10"/>
        <v>0</v>
      </c>
      <c r="K64" s="2">
        <f t="shared" si="10"/>
        <v>0</v>
      </c>
      <c r="L64" s="2">
        <f t="shared" si="10"/>
        <v>0</v>
      </c>
      <c r="M64" s="2">
        <f t="shared" si="10"/>
        <v>0</v>
      </c>
      <c r="N64" s="2">
        <f t="shared" si="10"/>
        <v>0</v>
      </c>
      <c r="O64" s="2">
        <f t="shared" si="10"/>
        <v>0</v>
      </c>
      <c r="P64" s="2">
        <f t="shared" si="10"/>
        <v>0</v>
      </c>
      <c r="Q64" s="4"/>
      <c r="R64" s="189">
        <f t="shared" si="4"/>
        <v>0</v>
      </c>
    </row>
    <row r="65" spans="1:18" ht="51" hidden="1">
      <c r="A65" s="191"/>
      <c r="B65" s="59"/>
      <c r="C65" s="61"/>
      <c r="D65" s="62"/>
      <c r="E65" s="126" t="s">
        <v>359</v>
      </c>
      <c r="F65" s="7"/>
      <c r="G65" s="7"/>
      <c r="H65" s="4">
        <f>SUM(H66:H72)</f>
        <v>0</v>
      </c>
      <c r="I65" s="4">
        <f>SUM(I66:I72)</f>
        <v>0</v>
      </c>
      <c r="J65" s="4"/>
      <c r="K65" s="2">
        <f t="shared" si="3"/>
        <v>0</v>
      </c>
      <c r="L65" s="4">
        <f aca="true" t="shared" si="11" ref="L65:Q65">SUM(L66:L72)</f>
        <v>0</v>
      </c>
      <c r="M65" s="4">
        <f t="shared" si="11"/>
        <v>0</v>
      </c>
      <c r="N65" s="4">
        <f t="shared" si="11"/>
        <v>0</v>
      </c>
      <c r="O65" s="4"/>
      <c r="P65" s="4"/>
      <c r="Q65" s="4">
        <f t="shared" si="11"/>
        <v>0</v>
      </c>
      <c r="R65" s="189">
        <f t="shared" si="4"/>
        <v>0</v>
      </c>
    </row>
    <row r="66" spans="1:18" ht="0.75" customHeight="1" hidden="1">
      <c r="A66" s="191"/>
      <c r="B66" s="59"/>
      <c r="C66" s="61"/>
      <c r="D66" s="62"/>
      <c r="E66" s="126" t="s">
        <v>397</v>
      </c>
      <c r="F66" s="7"/>
      <c r="G66" s="7"/>
      <c r="H66" s="4"/>
      <c r="I66" s="4"/>
      <c r="J66" s="4"/>
      <c r="K66" s="2">
        <f t="shared" si="3"/>
        <v>0</v>
      </c>
      <c r="L66" s="4"/>
      <c r="M66" s="4"/>
      <c r="N66" s="4"/>
      <c r="O66" s="4"/>
      <c r="P66" s="4"/>
      <c r="Q66" s="4"/>
      <c r="R66" s="189">
        <f t="shared" si="4"/>
        <v>0</v>
      </c>
    </row>
    <row r="67" spans="1:18" ht="30.75" customHeight="1" hidden="1">
      <c r="A67" s="191"/>
      <c r="B67" s="59"/>
      <c r="C67" s="61"/>
      <c r="D67" s="62"/>
      <c r="E67" s="86" t="s">
        <v>358</v>
      </c>
      <c r="F67" s="138"/>
      <c r="G67" s="138"/>
      <c r="H67" s="4"/>
      <c r="I67" s="4"/>
      <c r="J67" s="4"/>
      <c r="K67" s="2">
        <f t="shared" si="3"/>
        <v>0</v>
      </c>
      <c r="L67" s="4"/>
      <c r="M67" s="4"/>
      <c r="N67" s="4"/>
      <c r="O67" s="4"/>
      <c r="P67" s="4"/>
      <c r="Q67" s="4"/>
      <c r="R67" s="189">
        <f t="shared" si="4"/>
        <v>0</v>
      </c>
    </row>
    <row r="68" spans="1:18" ht="25.5" hidden="1">
      <c r="A68" s="188"/>
      <c r="B68" s="52"/>
      <c r="C68" s="52"/>
      <c r="D68" s="53"/>
      <c r="E68" s="86" t="s">
        <v>153</v>
      </c>
      <c r="F68" s="109"/>
      <c r="G68" s="109"/>
      <c r="H68" s="4"/>
      <c r="I68" s="4"/>
      <c r="J68" s="4"/>
      <c r="K68" s="2">
        <f t="shared" si="3"/>
        <v>0</v>
      </c>
      <c r="L68" s="4"/>
      <c r="M68" s="4"/>
      <c r="N68" s="4"/>
      <c r="O68" s="4"/>
      <c r="P68" s="4"/>
      <c r="Q68" s="4"/>
      <c r="R68" s="189">
        <f t="shared" si="4"/>
        <v>0</v>
      </c>
    </row>
    <row r="69" spans="1:18" ht="25.5" hidden="1">
      <c r="A69" s="188"/>
      <c r="B69" s="52"/>
      <c r="C69" s="52"/>
      <c r="D69" s="53"/>
      <c r="E69" s="86" t="s">
        <v>196</v>
      </c>
      <c r="F69" s="109"/>
      <c r="G69" s="109"/>
      <c r="H69" s="4"/>
      <c r="I69" s="4"/>
      <c r="J69" s="4"/>
      <c r="K69" s="2">
        <f t="shared" si="3"/>
        <v>0</v>
      </c>
      <c r="L69" s="4"/>
      <c r="M69" s="4"/>
      <c r="N69" s="4"/>
      <c r="O69" s="4"/>
      <c r="P69" s="4"/>
      <c r="Q69" s="4"/>
      <c r="R69" s="189">
        <f t="shared" si="4"/>
        <v>0</v>
      </c>
    </row>
    <row r="70" spans="1:18" ht="25.5" hidden="1">
      <c r="A70" s="188"/>
      <c r="B70" s="52"/>
      <c r="C70" s="52"/>
      <c r="D70" s="56"/>
      <c r="E70" s="139" t="s">
        <v>131</v>
      </c>
      <c r="F70" s="140"/>
      <c r="G70" s="140"/>
      <c r="H70" s="4"/>
      <c r="I70" s="4"/>
      <c r="J70" s="4"/>
      <c r="K70" s="2">
        <f t="shared" si="3"/>
        <v>0</v>
      </c>
      <c r="L70" s="4"/>
      <c r="M70" s="4"/>
      <c r="N70" s="4"/>
      <c r="O70" s="4"/>
      <c r="P70" s="4"/>
      <c r="Q70" s="4"/>
      <c r="R70" s="189">
        <f t="shared" si="4"/>
        <v>0</v>
      </c>
    </row>
    <row r="71" spans="1:18" ht="63.75" hidden="1">
      <c r="A71" s="192"/>
      <c r="B71" s="102"/>
      <c r="C71" s="102"/>
      <c r="D71" s="110"/>
      <c r="E71" s="107" t="s">
        <v>187</v>
      </c>
      <c r="F71" s="37"/>
      <c r="G71" s="37"/>
      <c r="H71" s="4"/>
      <c r="I71" s="4"/>
      <c r="J71" s="4"/>
      <c r="K71" s="2">
        <f t="shared" si="3"/>
        <v>0</v>
      </c>
      <c r="L71" s="4"/>
      <c r="M71" s="4"/>
      <c r="N71" s="4"/>
      <c r="O71" s="4"/>
      <c r="P71" s="4"/>
      <c r="Q71" s="4"/>
      <c r="R71" s="189">
        <f t="shared" si="4"/>
        <v>0</v>
      </c>
    </row>
    <row r="72" spans="1:18" ht="51" hidden="1">
      <c r="A72" s="188"/>
      <c r="B72" s="52"/>
      <c r="C72" s="52"/>
      <c r="D72" s="53"/>
      <c r="E72" s="107" t="s">
        <v>382</v>
      </c>
      <c r="F72" s="37"/>
      <c r="G72" s="37"/>
      <c r="H72" s="4">
        <v>0</v>
      </c>
      <c r="I72" s="4">
        <v>0</v>
      </c>
      <c r="J72" s="4"/>
      <c r="K72" s="2">
        <f t="shared" si="3"/>
        <v>0</v>
      </c>
      <c r="L72" s="4">
        <v>0</v>
      </c>
      <c r="M72" s="4">
        <v>0</v>
      </c>
      <c r="N72" s="4">
        <v>0</v>
      </c>
      <c r="O72" s="4"/>
      <c r="P72" s="4"/>
      <c r="Q72" s="4"/>
      <c r="R72" s="189">
        <f t="shared" si="4"/>
        <v>0</v>
      </c>
    </row>
    <row r="73" spans="1:18" ht="35.25" customHeight="1" hidden="1">
      <c r="A73" s="188"/>
      <c r="B73" s="52"/>
      <c r="C73" s="52"/>
      <c r="D73" s="53"/>
      <c r="E73" s="67" t="s">
        <v>399</v>
      </c>
      <c r="F73" s="37"/>
      <c r="G73" s="37"/>
      <c r="H73" s="4"/>
      <c r="I73" s="4"/>
      <c r="J73" s="4"/>
      <c r="K73" s="2">
        <f t="shared" si="3"/>
        <v>0</v>
      </c>
      <c r="L73" s="4"/>
      <c r="M73" s="4">
        <v>0</v>
      </c>
      <c r="N73" s="4">
        <v>0</v>
      </c>
      <c r="O73" s="4">
        <v>0</v>
      </c>
      <c r="P73" s="4">
        <v>0</v>
      </c>
      <c r="Q73" s="4"/>
      <c r="R73" s="189">
        <f t="shared" si="4"/>
        <v>0</v>
      </c>
    </row>
    <row r="74" spans="1:18" ht="63" customHeight="1" hidden="1">
      <c r="A74" s="191"/>
      <c r="B74" s="59"/>
      <c r="C74" s="59"/>
      <c r="D74" s="123"/>
      <c r="E74" s="107" t="s">
        <v>379</v>
      </c>
      <c r="F74" s="37"/>
      <c r="G74" s="37"/>
      <c r="H74" s="4"/>
      <c r="I74" s="4"/>
      <c r="J74" s="4"/>
      <c r="K74" s="2">
        <f t="shared" si="3"/>
        <v>0</v>
      </c>
      <c r="L74" s="4"/>
      <c r="M74" s="4"/>
      <c r="N74" s="4"/>
      <c r="O74" s="4"/>
      <c r="P74" s="4"/>
      <c r="Q74" s="4"/>
      <c r="R74" s="189">
        <f t="shared" si="4"/>
        <v>0</v>
      </c>
    </row>
    <row r="75" spans="1:18" ht="67.5" customHeight="1" hidden="1">
      <c r="A75" s="191"/>
      <c r="B75" s="59"/>
      <c r="C75" s="59"/>
      <c r="D75" s="123"/>
      <c r="E75" s="234" t="s">
        <v>361</v>
      </c>
      <c r="F75" s="37"/>
      <c r="G75" s="37"/>
      <c r="H75" s="4"/>
      <c r="I75" s="4"/>
      <c r="J75" s="4"/>
      <c r="K75" s="2">
        <f t="shared" si="3"/>
        <v>0</v>
      </c>
      <c r="L75" s="4"/>
      <c r="M75" s="4"/>
      <c r="N75" s="4"/>
      <c r="O75" s="4"/>
      <c r="P75" s="4"/>
      <c r="Q75" s="4"/>
      <c r="R75" s="189">
        <f t="shared" si="4"/>
        <v>0</v>
      </c>
    </row>
    <row r="76" spans="1:18" ht="1.5" customHeight="1" hidden="1">
      <c r="A76" s="191"/>
      <c r="B76" s="59"/>
      <c r="C76" s="59"/>
      <c r="D76" s="123"/>
      <c r="E76" s="229" t="s">
        <v>383</v>
      </c>
      <c r="F76" s="37"/>
      <c r="G76" s="37"/>
      <c r="H76" s="4"/>
      <c r="I76" s="4"/>
      <c r="J76" s="4"/>
      <c r="K76" s="2">
        <f t="shared" si="3"/>
        <v>0</v>
      </c>
      <c r="L76" s="4"/>
      <c r="M76" s="4"/>
      <c r="N76" s="4"/>
      <c r="O76" s="4"/>
      <c r="P76" s="4"/>
      <c r="Q76" s="4"/>
      <c r="R76" s="189">
        <f t="shared" si="4"/>
        <v>0</v>
      </c>
    </row>
    <row r="77" spans="1:18" ht="53.25" customHeight="1" hidden="1">
      <c r="A77" s="191"/>
      <c r="B77" s="59"/>
      <c r="C77" s="59"/>
      <c r="D77" s="123"/>
      <c r="E77" s="126" t="s">
        <v>362</v>
      </c>
      <c r="F77" s="37"/>
      <c r="G77" s="37"/>
      <c r="H77" s="4"/>
      <c r="I77" s="4"/>
      <c r="J77" s="4"/>
      <c r="K77" s="2">
        <f t="shared" si="3"/>
        <v>0</v>
      </c>
      <c r="L77" s="4"/>
      <c r="M77" s="4"/>
      <c r="N77" s="4"/>
      <c r="O77" s="4"/>
      <c r="P77" s="4"/>
      <c r="Q77" s="4"/>
      <c r="R77" s="189">
        <f t="shared" si="4"/>
        <v>0</v>
      </c>
    </row>
    <row r="78" spans="1:18" ht="36.75" customHeight="1" hidden="1">
      <c r="A78" s="199" t="s">
        <v>44</v>
      </c>
      <c r="B78" s="129">
        <v>8110</v>
      </c>
      <c r="C78" s="52"/>
      <c r="D78" s="53"/>
      <c r="E78" s="141" t="s">
        <v>47</v>
      </c>
      <c r="F78" s="2">
        <f>F79</f>
        <v>0</v>
      </c>
      <c r="G78" s="2">
        <f>G79</f>
        <v>0</v>
      </c>
      <c r="H78" s="2">
        <f aca="true" t="shared" si="12" ref="H78:Q78">H79</f>
        <v>0</v>
      </c>
      <c r="I78" s="2">
        <f t="shared" si="12"/>
        <v>0</v>
      </c>
      <c r="J78" s="2"/>
      <c r="K78" s="2">
        <f t="shared" si="3"/>
        <v>0</v>
      </c>
      <c r="L78" s="2">
        <f t="shared" si="12"/>
        <v>0</v>
      </c>
      <c r="M78" s="2">
        <f t="shared" si="12"/>
        <v>0</v>
      </c>
      <c r="N78" s="2">
        <f t="shared" si="12"/>
        <v>0</v>
      </c>
      <c r="O78" s="2">
        <f t="shared" si="12"/>
        <v>0</v>
      </c>
      <c r="P78" s="2">
        <f t="shared" si="12"/>
        <v>0</v>
      </c>
      <c r="Q78" s="2">
        <f t="shared" si="12"/>
        <v>0</v>
      </c>
      <c r="R78" s="189">
        <f t="shared" si="4"/>
        <v>0</v>
      </c>
    </row>
    <row r="79" spans="1:18" ht="73.5" customHeight="1" hidden="1">
      <c r="A79" s="194" t="s">
        <v>45</v>
      </c>
      <c r="B79" s="63" t="s">
        <v>46</v>
      </c>
      <c r="C79" s="61" t="s">
        <v>84</v>
      </c>
      <c r="D79" s="123" t="s">
        <v>360</v>
      </c>
      <c r="E79" s="126" t="s">
        <v>48</v>
      </c>
      <c r="F79" s="7"/>
      <c r="G79" s="7"/>
      <c r="H79" s="4"/>
      <c r="I79" s="42"/>
      <c r="J79" s="42"/>
      <c r="K79" s="2">
        <f t="shared" si="3"/>
        <v>0</v>
      </c>
      <c r="L79" s="4"/>
      <c r="M79" s="4"/>
      <c r="N79" s="4"/>
      <c r="O79" s="4"/>
      <c r="P79" s="4"/>
      <c r="Q79" s="4"/>
      <c r="R79" s="189">
        <f t="shared" si="4"/>
        <v>0</v>
      </c>
    </row>
    <row r="80" spans="1:18" ht="25.5" hidden="1">
      <c r="A80" s="191" t="s">
        <v>210</v>
      </c>
      <c r="B80" s="59" t="s">
        <v>240</v>
      </c>
      <c r="C80" s="59"/>
      <c r="D80" s="110" t="s">
        <v>85</v>
      </c>
      <c r="E80" s="99" t="s">
        <v>86</v>
      </c>
      <c r="F80" s="4"/>
      <c r="G80" s="4"/>
      <c r="H80" s="4"/>
      <c r="I80" s="4"/>
      <c r="J80" s="4"/>
      <c r="K80" s="2">
        <f t="shared" si="3"/>
        <v>0</v>
      </c>
      <c r="L80" s="4"/>
      <c r="M80" s="4"/>
      <c r="N80" s="4"/>
      <c r="O80" s="4"/>
      <c r="P80" s="4"/>
      <c r="Q80" s="4"/>
      <c r="R80" s="189">
        <f t="shared" si="4"/>
        <v>0</v>
      </c>
    </row>
    <row r="81" spans="1:18" ht="51" hidden="1">
      <c r="A81" s="188"/>
      <c r="B81" s="52"/>
      <c r="C81" s="52"/>
      <c r="D81" s="110"/>
      <c r="E81" s="99" t="s">
        <v>199</v>
      </c>
      <c r="F81" s="4">
        <f>F82</f>
        <v>0</v>
      </c>
      <c r="G81" s="4"/>
      <c r="H81" s="4">
        <f>H82</f>
        <v>0</v>
      </c>
      <c r="I81" s="4">
        <f>I82</f>
        <v>0</v>
      </c>
      <c r="J81" s="4"/>
      <c r="K81" s="2">
        <f t="shared" si="3"/>
        <v>0</v>
      </c>
      <c r="L81" s="4">
        <f aca="true" t="shared" si="13" ref="L81:Q81">L82</f>
        <v>0</v>
      </c>
      <c r="M81" s="4">
        <f t="shared" si="13"/>
        <v>0</v>
      </c>
      <c r="N81" s="4">
        <f t="shared" si="13"/>
        <v>0</v>
      </c>
      <c r="O81" s="4">
        <f t="shared" si="13"/>
        <v>0</v>
      </c>
      <c r="P81" s="4">
        <f t="shared" si="13"/>
        <v>0</v>
      </c>
      <c r="Q81" s="4">
        <f t="shared" si="13"/>
        <v>0</v>
      </c>
      <c r="R81" s="189">
        <f t="shared" si="4"/>
        <v>0</v>
      </c>
    </row>
    <row r="82" spans="1:18" ht="102" hidden="1">
      <c r="A82" s="203" t="s">
        <v>212</v>
      </c>
      <c r="B82" s="142"/>
      <c r="C82" s="142"/>
      <c r="D82" s="110">
        <v>240900</v>
      </c>
      <c r="E82" s="99" t="s">
        <v>211</v>
      </c>
      <c r="F82" s="4"/>
      <c r="G82" s="4"/>
      <c r="H82" s="4"/>
      <c r="I82" s="4"/>
      <c r="J82" s="4"/>
      <c r="K82" s="2">
        <f t="shared" si="3"/>
        <v>0</v>
      </c>
      <c r="L82" s="37"/>
      <c r="M82" s="4"/>
      <c r="N82" s="4"/>
      <c r="O82" s="4"/>
      <c r="P82" s="4"/>
      <c r="Q82" s="4"/>
      <c r="R82" s="189">
        <f t="shared" si="4"/>
        <v>0</v>
      </c>
    </row>
    <row r="83" spans="1:18" ht="25.5" hidden="1">
      <c r="A83" s="192"/>
      <c r="B83" s="102"/>
      <c r="C83" s="102"/>
      <c r="D83" s="53"/>
      <c r="E83" s="143" t="s">
        <v>165</v>
      </c>
      <c r="F83" s="2">
        <f>F84</f>
        <v>0</v>
      </c>
      <c r="G83" s="2"/>
      <c r="H83" s="4">
        <f aca="true" t="shared" si="14" ref="H83:Q83">H84</f>
        <v>0</v>
      </c>
      <c r="I83" s="4">
        <f t="shared" si="14"/>
        <v>0</v>
      </c>
      <c r="J83" s="4"/>
      <c r="K83" s="2">
        <f t="shared" si="3"/>
        <v>0</v>
      </c>
      <c r="L83" s="4">
        <f t="shared" si="14"/>
        <v>0</v>
      </c>
      <c r="M83" s="4">
        <f t="shared" si="14"/>
        <v>0</v>
      </c>
      <c r="N83" s="4">
        <f t="shared" si="14"/>
        <v>0</v>
      </c>
      <c r="O83" s="4">
        <f t="shared" si="14"/>
        <v>0</v>
      </c>
      <c r="P83" s="4">
        <f t="shared" si="14"/>
        <v>0</v>
      </c>
      <c r="Q83" s="4">
        <f t="shared" si="14"/>
        <v>0</v>
      </c>
      <c r="R83" s="189">
        <f t="shared" si="4"/>
        <v>0</v>
      </c>
    </row>
    <row r="84" spans="1:18" ht="14.25" hidden="1">
      <c r="A84" s="192"/>
      <c r="B84" s="102"/>
      <c r="C84" s="102"/>
      <c r="D84" s="110"/>
      <c r="E84" s="57"/>
      <c r="F84" s="4"/>
      <c r="G84" s="4"/>
      <c r="H84" s="4"/>
      <c r="I84" s="4"/>
      <c r="J84" s="4"/>
      <c r="K84" s="2"/>
      <c r="L84" s="4"/>
      <c r="M84" s="4"/>
      <c r="N84" s="4"/>
      <c r="O84" s="4"/>
      <c r="P84" s="4"/>
      <c r="Q84" s="4"/>
      <c r="R84" s="189">
        <f t="shared" si="4"/>
        <v>0</v>
      </c>
    </row>
    <row r="85" spans="1:18" ht="25.5" hidden="1">
      <c r="A85" s="199" t="s">
        <v>49</v>
      </c>
      <c r="B85" s="129" t="s">
        <v>50</v>
      </c>
      <c r="C85" s="52"/>
      <c r="D85" s="53"/>
      <c r="E85" s="141" t="s">
        <v>53</v>
      </c>
      <c r="F85" s="2">
        <f>F86</f>
        <v>0</v>
      </c>
      <c r="G85" s="2">
        <f>G86</f>
        <v>0</v>
      </c>
      <c r="H85" s="4">
        <f aca="true" t="shared" si="15" ref="H85:Q85">H86</f>
        <v>0</v>
      </c>
      <c r="I85" s="4">
        <f t="shared" si="15"/>
        <v>0</v>
      </c>
      <c r="J85" s="4"/>
      <c r="K85" s="2">
        <f t="shared" si="3"/>
        <v>0</v>
      </c>
      <c r="L85" s="4">
        <f t="shared" si="15"/>
        <v>0</v>
      </c>
      <c r="M85" s="4">
        <f t="shared" si="15"/>
        <v>0</v>
      </c>
      <c r="N85" s="4">
        <f t="shared" si="15"/>
        <v>0</v>
      </c>
      <c r="O85" s="4">
        <f t="shared" si="15"/>
        <v>0</v>
      </c>
      <c r="P85" s="4">
        <f t="shared" si="15"/>
        <v>0</v>
      </c>
      <c r="Q85" s="4">
        <f t="shared" si="15"/>
        <v>0</v>
      </c>
      <c r="R85" s="189">
        <f t="shared" si="4"/>
        <v>0</v>
      </c>
    </row>
    <row r="86" spans="1:18" ht="21" customHeight="1" hidden="1">
      <c r="A86" s="194" t="s">
        <v>51</v>
      </c>
      <c r="B86" s="63" t="s">
        <v>52</v>
      </c>
      <c r="C86" s="63"/>
      <c r="D86" s="133" t="s">
        <v>409</v>
      </c>
      <c r="E86" s="57" t="s">
        <v>54</v>
      </c>
      <c r="F86" s="4"/>
      <c r="G86" s="4"/>
      <c r="H86" s="4"/>
      <c r="I86" s="4"/>
      <c r="J86" s="4"/>
      <c r="K86" s="2">
        <f t="shared" si="3"/>
        <v>0</v>
      </c>
      <c r="L86" s="4"/>
      <c r="M86" s="4"/>
      <c r="N86" s="4"/>
      <c r="O86" s="4"/>
      <c r="P86" s="4"/>
      <c r="Q86" s="4"/>
      <c r="R86" s="189">
        <f t="shared" si="4"/>
        <v>0</v>
      </c>
    </row>
    <row r="87" spans="1:18" ht="0.75" customHeight="1" hidden="1">
      <c r="A87" s="188"/>
      <c r="B87" s="52"/>
      <c r="C87" s="52"/>
      <c r="D87" s="53"/>
      <c r="E87" s="144" t="s">
        <v>155</v>
      </c>
      <c r="F87" s="2">
        <f>F88</f>
        <v>0</v>
      </c>
      <c r="G87" s="2"/>
      <c r="H87" s="4"/>
      <c r="I87" s="4"/>
      <c r="J87" s="4"/>
      <c r="K87" s="2">
        <f t="shared" si="3"/>
        <v>0</v>
      </c>
      <c r="L87" s="4"/>
      <c r="M87" s="4"/>
      <c r="N87" s="4"/>
      <c r="O87" s="4"/>
      <c r="P87" s="4"/>
      <c r="Q87" s="4"/>
      <c r="R87" s="189">
        <f t="shared" si="4"/>
        <v>0</v>
      </c>
    </row>
    <row r="88" spans="1:18" ht="51" hidden="1">
      <c r="A88" s="191" t="s">
        <v>185</v>
      </c>
      <c r="B88" s="59" t="s">
        <v>241</v>
      </c>
      <c r="C88" s="59"/>
      <c r="D88" s="110">
        <v>170703</v>
      </c>
      <c r="E88" s="99" t="s">
        <v>213</v>
      </c>
      <c r="F88" s="4"/>
      <c r="G88" s="4"/>
      <c r="H88" s="4"/>
      <c r="I88" s="4"/>
      <c r="J88" s="4"/>
      <c r="K88" s="2">
        <f t="shared" si="3"/>
        <v>0</v>
      </c>
      <c r="L88" s="4"/>
      <c r="M88" s="4"/>
      <c r="N88" s="4"/>
      <c r="O88" s="4"/>
      <c r="P88" s="4"/>
      <c r="Q88" s="4"/>
      <c r="R88" s="189">
        <f t="shared" si="4"/>
        <v>0</v>
      </c>
    </row>
    <row r="89" spans="1:18" ht="30" customHeight="1">
      <c r="A89" s="204" t="s">
        <v>424</v>
      </c>
      <c r="B89" s="145"/>
      <c r="C89" s="145"/>
      <c r="D89" s="54"/>
      <c r="E89" s="146" t="s">
        <v>186</v>
      </c>
      <c r="F89" s="2">
        <f>F90</f>
        <v>1244372</v>
      </c>
      <c r="G89" s="2">
        <f>G90</f>
        <v>1244372</v>
      </c>
      <c r="H89" s="2">
        <f aca="true" t="shared" si="16" ref="H89:R89">H90</f>
        <v>936415</v>
      </c>
      <c r="I89" s="2">
        <f t="shared" si="16"/>
        <v>43015</v>
      </c>
      <c r="J89" s="2"/>
      <c r="K89" s="2">
        <f t="shared" si="16"/>
        <v>0</v>
      </c>
      <c r="L89" s="2">
        <f t="shared" si="16"/>
        <v>0</v>
      </c>
      <c r="M89" s="2">
        <f t="shared" si="16"/>
        <v>0</v>
      </c>
      <c r="N89" s="2">
        <f t="shared" si="16"/>
        <v>0</v>
      </c>
      <c r="O89" s="2">
        <f t="shared" si="16"/>
        <v>0</v>
      </c>
      <c r="P89" s="2">
        <f t="shared" si="16"/>
        <v>0</v>
      </c>
      <c r="Q89" s="2">
        <f t="shared" si="16"/>
        <v>0</v>
      </c>
      <c r="R89" s="189">
        <f t="shared" si="16"/>
        <v>1244372</v>
      </c>
    </row>
    <row r="90" spans="1:18" ht="24.75" customHeight="1">
      <c r="A90" s="191" t="s">
        <v>56</v>
      </c>
      <c r="B90" s="59" t="s">
        <v>55</v>
      </c>
      <c r="C90" s="59"/>
      <c r="D90" s="54"/>
      <c r="E90" s="99" t="s">
        <v>214</v>
      </c>
      <c r="F90" s="2">
        <f>F91</f>
        <v>1244372</v>
      </c>
      <c r="G90" s="2">
        <f>G91</f>
        <v>1244372</v>
      </c>
      <c r="H90" s="7">
        <f>H91</f>
        <v>936415</v>
      </c>
      <c r="I90" s="7">
        <f>I91</f>
        <v>43015</v>
      </c>
      <c r="J90" s="7"/>
      <c r="K90" s="2">
        <f>L90+O90</f>
        <v>0</v>
      </c>
      <c r="L90" s="2">
        <f aca="true" t="shared" si="17" ref="L90:Q90">L92</f>
        <v>0</v>
      </c>
      <c r="M90" s="2">
        <f t="shared" si="17"/>
        <v>0</v>
      </c>
      <c r="N90" s="2">
        <f t="shared" si="17"/>
        <v>0</v>
      </c>
      <c r="O90" s="2">
        <f t="shared" si="17"/>
        <v>0</v>
      </c>
      <c r="P90" s="2">
        <f t="shared" si="17"/>
        <v>0</v>
      </c>
      <c r="Q90" s="2">
        <f t="shared" si="17"/>
        <v>0</v>
      </c>
      <c r="R90" s="189">
        <f t="shared" si="4"/>
        <v>1244372</v>
      </c>
    </row>
    <row r="91" spans="1:18" ht="45.75" customHeight="1">
      <c r="A91" s="194" t="s">
        <v>57</v>
      </c>
      <c r="B91" s="63" t="s">
        <v>58</v>
      </c>
      <c r="C91" s="63" t="s">
        <v>81</v>
      </c>
      <c r="D91" s="174">
        <v>1040</v>
      </c>
      <c r="E91" s="119" t="s">
        <v>59</v>
      </c>
      <c r="F91" s="24">
        <v>1244372</v>
      </c>
      <c r="G91" s="24">
        <v>1244372</v>
      </c>
      <c r="H91" s="24">
        <v>936415</v>
      </c>
      <c r="I91" s="24">
        <v>43015</v>
      </c>
      <c r="J91" s="24"/>
      <c r="K91" s="2">
        <f>L91+O91</f>
        <v>0</v>
      </c>
      <c r="L91" s="4">
        <v>0</v>
      </c>
      <c r="M91" s="4">
        <v>0</v>
      </c>
      <c r="N91" s="4">
        <v>0</v>
      </c>
      <c r="O91" s="4"/>
      <c r="P91" s="4"/>
      <c r="Q91" s="4"/>
      <c r="R91" s="189">
        <f>F91+K91</f>
        <v>1244372</v>
      </c>
    </row>
    <row r="92" spans="1:18" ht="0.75" customHeight="1" hidden="1">
      <c r="A92" s="196" t="s">
        <v>425</v>
      </c>
      <c r="B92" s="114"/>
      <c r="C92" s="114"/>
      <c r="D92" s="147" t="s">
        <v>152</v>
      </c>
      <c r="E92" s="148" t="s">
        <v>189</v>
      </c>
      <c r="F92" s="149"/>
      <c r="G92" s="149"/>
      <c r="H92" s="4"/>
      <c r="I92" s="4"/>
      <c r="J92" s="4"/>
      <c r="K92" s="2">
        <f>L92+O92</f>
        <v>0</v>
      </c>
      <c r="L92" s="4"/>
      <c r="M92" s="4"/>
      <c r="N92" s="4"/>
      <c r="O92" s="4"/>
      <c r="P92" s="4"/>
      <c r="Q92" s="4"/>
      <c r="R92" s="189">
        <f>F92+K92</f>
        <v>0</v>
      </c>
    </row>
    <row r="93" spans="1:18" ht="38.25">
      <c r="A93" s="190" t="s">
        <v>426</v>
      </c>
      <c r="B93" s="96" t="s">
        <v>388</v>
      </c>
      <c r="C93" s="96"/>
      <c r="D93" s="97"/>
      <c r="E93" s="150" t="s">
        <v>503</v>
      </c>
      <c r="F93" s="2">
        <f>F94+F97+F104</f>
        <v>19973150</v>
      </c>
      <c r="G93" s="2">
        <f>G94+G97+G104</f>
        <v>19973150</v>
      </c>
      <c r="H93" s="2">
        <f aca="true" t="shared" si="18" ref="H93:R93">H94+H97+H104</f>
        <v>0</v>
      </c>
      <c r="I93" s="2">
        <f t="shared" si="18"/>
        <v>0</v>
      </c>
      <c r="J93" s="2">
        <f t="shared" si="18"/>
        <v>0</v>
      </c>
      <c r="K93" s="2">
        <f t="shared" si="18"/>
        <v>13200</v>
      </c>
      <c r="L93" s="2">
        <f t="shared" si="18"/>
        <v>13200</v>
      </c>
      <c r="M93" s="2">
        <f t="shared" si="18"/>
        <v>0</v>
      </c>
      <c r="N93" s="2">
        <f t="shared" si="18"/>
        <v>0</v>
      </c>
      <c r="O93" s="2">
        <f t="shared" si="18"/>
        <v>0</v>
      </c>
      <c r="P93" s="2">
        <f t="shared" si="18"/>
        <v>0</v>
      </c>
      <c r="Q93" s="2">
        <f t="shared" si="18"/>
        <v>0</v>
      </c>
      <c r="R93" s="2">
        <f t="shared" si="18"/>
        <v>19986350</v>
      </c>
    </row>
    <row r="94" spans="1:18" ht="36" customHeight="1">
      <c r="A94" s="90" t="s">
        <v>62</v>
      </c>
      <c r="B94" s="91" t="s">
        <v>60</v>
      </c>
      <c r="C94" s="91" t="s">
        <v>195</v>
      </c>
      <c r="D94" s="131" t="s">
        <v>61</v>
      </c>
      <c r="E94" s="151" t="s">
        <v>288</v>
      </c>
      <c r="F94" s="2">
        <v>18603150</v>
      </c>
      <c r="G94" s="2">
        <v>18603150</v>
      </c>
      <c r="H94" s="38"/>
      <c r="I94" s="24"/>
      <c r="J94" s="24"/>
      <c r="K94" s="2">
        <f>L94+O94</f>
        <v>13200</v>
      </c>
      <c r="L94" s="4">
        <v>13200</v>
      </c>
      <c r="M94" s="4"/>
      <c r="N94" s="4"/>
      <c r="O94" s="4"/>
      <c r="P94" s="4"/>
      <c r="Q94" s="4"/>
      <c r="R94" s="189">
        <f aca="true" t="shared" si="19" ref="R94:R105">F94+K94</f>
        <v>18616350</v>
      </c>
    </row>
    <row r="95" spans="1:18" ht="25.5">
      <c r="A95" s="90"/>
      <c r="B95" s="91"/>
      <c r="C95" s="91"/>
      <c r="D95" s="137"/>
      <c r="E95" s="49" t="s">
        <v>473</v>
      </c>
      <c r="F95" s="88">
        <v>11007500</v>
      </c>
      <c r="G95" s="42">
        <v>11007500</v>
      </c>
      <c r="H95" s="38"/>
      <c r="I95" s="24"/>
      <c r="J95" s="4"/>
      <c r="K95" s="2">
        <f aca="true" t="shared" si="20" ref="K95:K103">L95+O95</f>
        <v>0</v>
      </c>
      <c r="L95" s="4"/>
      <c r="M95" s="4"/>
      <c r="N95" s="4"/>
      <c r="O95" s="4"/>
      <c r="P95" s="4"/>
      <c r="Q95" s="4"/>
      <c r="R95" s="205">
        <f t="shared" si="19"/>
        <v>11007500</v>
      </c>
    </row>
    <row r="96" spans="1:18" ht="67.5" customHeight="1">
      <c r="A96" s="90"/>
      <c r="B96" s="91"/>
      <c r="C96" s="91"/>
      <c r="D96" s="137"/>
      <c r="E96" s="49" t="s">
        <v>287</v>
      </c>
      <c r="F96" s="88">
        <v>2095747</v>
      </c>
      <c r="G96" s="88">
        <v>2095747</v>
      </c>
      <c r="H96" s="38"/>
      <c r="I96" s="24"/>
      <c r="J96" s="24"/>
      <c r="K96" s="2">
        <f t="shared" si="20"/>
        <v>0</v>
      </c>
      <c r="L96" s="4"/>
      <c r="M96" s="4"/>
      <c r="N96" s="4"/>
      <c r="O96" s="4"/>
      <c r="P96" s="4"/>
      <c r="Q96" s="4"/>
      <c r="R96" s="205">
        <f t="shared" si="19"/>
        <v>2095747</v>
      </c>
    </row>
    <row r="97" spans="1:18" ht="0.75" customHeight="1" hidden="1">
      <c r="A97" s="191" t="s">
        <v>219</v>
      </c>
      <c r="B97" s="59"/>
      <c r="C97" s="59"/>
      <c r="D97" s="134" t="s">
        <v>166</v>
      </c>
      <c r="E97" s="99" t="s">
        <v>190</v>
      </c>
      <c r="F97" s="152"/>
      <c r="G97" s="152"/>
      <c r="H97" s="24">
        <v>0</v>
      </c>
      <c r="I97" s="24">
        <v>0</v>
      </c>
      <c r="J97" s="24"/>
      <c r="K97" s="2">
        <f t="shared" si="20"/>
        <v>0</v>
      </c>
      <c r="L97" s="4"/>
      <c r="M97" s="4"/>
      <c r="N97" s="4"/>
      <c r="O97" s="4"/>
      <c r="P97" s="4"/>
      <c r="Q97" s="4"/>
      <c r="R97" s="205">
        <f t="shared" si="19"/>
        <v>0</v>
      </c>
    </row>
    <row r="98" spans="1:18" ht="14.25" hidden="1">
      <c r="A98" s="192"/>
      <c r="B98" s="102"/>
      <c r="C98" s="102"/>
      <c r="D98" s="134"/>
      <c r="E98" s="126"/>
      <c r="F98" s="89"/>
      <c r="G98" s="89"/>
      <c r="H98" s="31">
        <v>42637554</v>
      </c>
      <c r="I98" s="31">
        <v>12680737</v>
      </c>
      <c r="J98" s="31"/>
      <c r="K98" s="2">
        <f t="shared" si="20"/>
        <v>1377513</v>
      </c>
      <c r="L98" s="31">
        <v>536359</v>
      </c>
      <c r="M98" s="31">
        <v>0</v>
      </c>
      <c r="N98" s="31">
        <v>0</v>
      </c>
      <c r="O98" s="31">
        <v>841154</v>
      </c>
      <c r="P98" s="31">
        <v>841154</v>
      </c>
      <c r="Q98" s="31"/>
      <c r="R98" s="205">
        <f t="shared" si="19"/>
        <v>1377513</v>
      </c>
    </row>
    <row r="99" spans="1:18" ht="14.25" hidden="1">
      <c r="A99" s="192"/>
      <c r="B99" s="102"/>
      <c r="C99" s="102"/>
      <c r="D99" s="134"/>
      <c r="E99" s="126"/>
      <c r="F99" s="153"/>
      <c r="G99" s="153"/>
      <c r="H99" s="27">
        <f aca="true" t="shared" si="21" ref="H99:Q99">H98-H106</f>
        <v>-94121278</v>
      </c>
      <c r="I99" s="27">
        <f t="shared" si="21"/>
        <v>-4527888</v>
      </c>
      <c r="J99" s="27"/>
      <c r="K99" s="2">
        <f t="shared" si="20"/>
        <v>-764070</v>
      </c>
      <c r="L99" s="27">
        <f t="shared" si="21"/>
        <v>-1605224</v>
      </c>
      <c r="M99" s="27">
        <f t="shared" si="21"/>
        <v>0</v>
      </c>
      <c r="N99" s="27">
        <f t="shared" si="21"/>
        <v>0</v>
      </c>
      <c r="O99" s="27">
        <f t="shared" si="21"/>
        <v>841154</v>
      </c>
      <c r="P99" s="27">
        <f t="shared" si="21"/>
        <v>841154</v>
      </c>
      <c r="Q99" s="27">
        <f t="shared" si="21"/>
        <v>0</v>
      </c>
      <c r="R99" s="205">
        <f t="shared" si="19"/>
        <v>-764070</v>
      </c>
    </row>
    <row r="100" spans="1:18" ht="38.25">
      <c r="A100" s="192"/>
      <c r="B100" s="102"/>
      <c r="C100" s="102"/>
      <c r="D100" s="134"/>
      <c r="E100" s="49" t="s">
        <v>478</v>
      </c>
      <c r="F100" s="42">
        <v>1849900</v>
      </c>
      <c r="G100" s="42">
        <v>1849900</v>
      </c>
      <c r="H100" s="4"/>
      <c r="I100" s="4"/>
      <c r="J100" s="4"/>
      <c r="K100" s="2">
        <f t="shared" si="20"/>
        <v>0</v>
      </c>
      <c r="L100" s="4"/>
      <c r="M100" s="4"/>
      <c r="N100" s="4"/>
      <c r="O100" s="4"/>
      <c r="P100" s="4"/>
      <c r="Q100" s="4"/>
      <c r="R100" s="205">
        <f t="shared" si="19"/>
        <v>1849900</v>
      </c>
    </row>
    <row r="101" spans="1:18" ht="25.5" hidden="1">
      <c r="A101" s="192"/>
      <c r="B101" s="102"/>
      <c r="C101" s="102"/>
      <c r="D101" s="134"/>
      <c r="E101" s="49" t="s">
        <v>343</v>
      </c>
      <c r="F101" s="7"/>
      <c r="G101" s="7"/>
      <c r="H101" s="4"/>
      <c r="I101" s="4"/>
      <c r="J101" s="4"/>
      <c r="K101" s="87">
        <f t="shared" si="20"/>
        <v>0</v>
      </c>
      <c r="L101" s="42"/>
      <c r="M101" s="42"/>
      <c r="N101" s="42"/>
      <c r="O101" s="42"/>
      <c r="P101" s="42"/>
      <c r="Q101" s="42"/>
      <c r="R101" s="205">
        <f t="shared" si="19"/>
        <v>0</v>
      </c>
    </row>
    <row r="102" spans="1:18" ht="25.5">
      <c r="A102" s="192"/>
      <c r="B102" s="102"/>
      <c r="C102" s="102"/>
      <c r="D102" s="134"/>
      <c r="E102" s="49" t="s">
        <v>518</v>
      </c>
      <c r="F102" s="42">
        <v>228803</v>
      </c>
      <c r="G102" s="42">
        <v>228803</v>
      </c>
      <c r="H102" s="4"/>
      <c r="I102" s="4"/>
      <c r="J102" s="4"/>
      <c r="K102" s="87"/>
      <c r="L102" s="42"/>
      <c r="M102" s="42"/>
      <c r="N102" s="42"/>
      <c r="O102" s="42"/>
      <c r="P102" s="42"/>
      <c r="Q102" s="42"/>
      <c r="R102" s="205">
        <f t="shared" si="19"/>
        <v>228803</v>
      </c>
    </row>
    <row r="103" spans="1:18" ht="63.75" hidden="1">
      <c r="A103" s="192"/>
      <c r="B103" s="102"/>
      <c r="C103" s="102"/>
      <c r="D103" s="134"/>
      <c r="E103" s="49" t="s">
        <v>390</v>
      </c>
      <c r="F103" s="7"/>
      <c r="G103" s="7"/>
      <c r="H103" s="4"/>
      <c r="I103" s="4"/>
      <c r="J103" s="4"/>
      <c r="K103" s="2">
        <f t="shared" si="20"/>
        <v>0</v>
      </c>
      <c r="L103" s="4"/>
      <c r="M103" s="4"/>
      <c r="N103" s="4"/>
      <c r="O103" s="4"/>
      <c r="P103" s="4"/>
      <c r="Q103" s="4"/>
      <c r="R103" s="189">
        <f t="shared" si="19"/>
        <v>0</v>
      </c>
    </row>
    <row r="104" spans="1:18" ht="30" customHeight="1">
      <c r="A104" s="206" t="s">
        <v>480</v>
      </c>
      <c r="B104" s="77" t="s">
        <v>452</v>
      </c>
      <c r="C104" s="77"/>
      <c r="D104" s="123" t="s">
        <v>311</v>
      </c>
      <c r="E104" s="99" t="s">
        <v>386</v>
      </c>
      <c r="F104" s="2">
        <f>F105</f>
        <v>1370000</v>
      </c>
      <c r="G104" s="2">
        <f>G105</f>
        <v>1370000</v>
      </c>
      <c r="H104" s="4"/>
      <c r="I104" s="4"/>
      <c r="J104" s="4"/>
      <c r="K104" s="2"/>
      <c r="L104" s="4"/>
      <c r="M104" s="4"/>
      <c r="N104" s="4"/>
      <c r="O104" s="4"/>
      <c r="P104" s="4"/>
      <c r="Q104" s="4"/>
      <c r="R104" s="189">
        <f t="shared" si="19"/>
        <v>1370000</v>
      </c>
    </row>
    <row r="105" spans="1:18" ht="63.75">
      <c r="A105" s="188"/>
      <c r="B105" s="52"/>
      <c r="C105" s="52"/>
      <c r="D105" s="53"/>
      <c r="E105" s="49" t="s">
        <v>387</v>
      </c>
      <c r="F105" s="42">
        <v>1370000</v>
      </c>
      <c r="G105" s="42">
        <v>1370000</v>
      </c>
      <c r="H105" s="4"/>
      <c r="I105" s="4"/>
      <c r="J105" s="4"/>
      <c r="K105" s="2"/>
      <c r="L105" s="4"/>
      <c r="M105" s="4"/>
      <c r="N105" s="4"/>
      <c r="O105" s="4"/>
      <c r="P105" s="4"/>
      <c r="Q105" s="4"/>
      <c r="R105" s="189">
        <f t="shared" si="19"/>
        <v>1370000</v>
      </c>
    </row>
    <row r="106" spans="1:18" ht="27.75">
      <c r="A106" s="207" t="s">
        <v>427</v>
      </c>
      <c r="B106" s="154"/>
      <c r="C106" s="154"/>
      <c r="D106" s="97"/>
      <c r="E106" s="98" t="s">
        <v>289</v>
      </c>
      <c r="F106" s="2">
        <f>F107</f>
        <v>199712181</v>
      </c>
      <c r="G106" s="2">
        <f>G107</f>
        <v>199712181</v>
      </c>
      <c r="H106" s="2">
        <f aca="true" t="shared" si="22" ref="H106:R106">H107</f>
        <v>136758832</v>
      </c>
      <c r="I106" s="2">
        <f t="shared" si="22"/>
        <v>17208625</v>
      </c>
      <c r="J106" s="2"/>
      <c r="K106" s="2">
        <f t="shared" si="22"/>
        <v>2141583</v>
      </c>
      <c r="L106" s="2">
        <f t="shared" si="22"/>
        <v>2141583</v>
      </c>
      <c r="M106" s="2">
        <f t="shared" si="22"/>
        <v>0</v>
      </c>
      <c r="N106" s="2">
        <f t="shared" si="22"/>
        <v>0</v>
      </c>
      <c r="O106" s="2">
        <f t="shared" si="22"/>
        <v>0</v>
      </c>
      <c r="P106" s="2">
        <f t="shared" si="22"/>
        <v>0</v>
      </c>
      <c r="Q106" s="2">
        <f t="shared" si="22"/>
        <v>0</v>
      </c>
      <c r="R106" s="189">
        <f t="shared" si="22"/>
        <v>201853764</v>
      </c>
    </row>
    <row r="107" spans="1:21" ht="37.5" customHeight="1">
      <c r="A107" s="190" t="s">
        <v>428</v>
      </c>
      <c r="B107" s="96"/>
      <c r="C107" s="96"/>
      <c r="D107" s="97"/>
      <c r="E107" s="98" t="s">
        <v>290</v>
      </c>
      <c r="F107" s="2">
        <f>F109+F120+F124+F125+F126+F127+F128+F129+F131+F135</f>
        <v>199712181</v>
      </c>
      <c r="G107" s="2">
        <f>G109+G120+G124+G125+G126+G127+G128+G129+G131+G135</f>
        <v>199712181</v>
      </c>
      <c r="H107" s="2">
        <f>H109+H120+H124+H125+H126+H127+H128+H135</f>
        <v>136758832</v>
      </c>
      <c r="I107" s="2">
        <f>I109+I120+I124+I125+I126+I127+I128+I129+I131+I135</f>
        <v>17208625</v>
      </c>
      <c r="J107" s="2"/>
      <c r="K107" s="2">
        <f aca="true" t="shared" si="23" ref="K107:P107">K109+K120+K124+K125+K126+K127+K128+K131+K135+K140+K137+K129</f>
        <v>2141583</v>
      </c>
      <c r="L107" s="2">
        <f t="shared" si="23"/>
        <v>2141583</v>
      </c>
      <c r="M107" s="2">
        <f t="shared" si="23"/>
        <v>0</v>
      </c>
      <c r="N107" s="2">
        <f t="shared" si="23"/>
        <v>0</v>
      </c>
      <c r="O107" s="2">
        <f t="shared" si="23"/>
        <v>0</v>
      </c>
      <c r="P107" s="2">
        <f t="shared" si="23"/>
        <v>0</v>
      </c>
      <c r="Q107" s="2">
        <f>Q109+Q120+Q124+Q125+Q126+Q127+Q128+Q131+Q135+Q140</f>
        <v>0</v>
      </c>
      <c r="R107" s="189">
        <f>R109+R120+R124+R125+R126+R127+R128+R131+R135+R137+R129</f>
        <v>201853764</v>
      </c>
      <c r="U107" s="3"/>
    </row>
    <row r="108" spans="1:18" ht="12.75" hidden="1">
      <c r="A108" s="188"/>
      <c r="B108" s="52"/>
      <c r="C108" s="52"/>
      <c r="D108" s="54"/>
      <c r="E108" s="99"/>
      <c r="F108" s="2"/>
      <c r="G108" s="2"/>
      <c r="H108" s="2"/>
      <c r="I108" s="2"/>
      <c r="J108" s="2"/>
      <c r="K108" s="2"/>
      <c r="L108" s="2"/>
      <c r="M108" s="2"/>
      <c r="N108" s="2"/>
      <c r="O108" s="2"/>
      <c r="P108" s="2"/>
      <c r="Q108" s="2"/>
      <c r="R108" s="189"/>
    </row>
    <row r="109" spans="1:21" ht="64.5" customHeight="1">
      <c r="A109" s="206" t="s">
        <v>429</v>
      </c>
      <c r="B109" s="77" t="s">
        <v>243</v>
      </c>
      <c r="C109" s="77" t="s">
        <v>87</v>
      </c>
      <c r="D109" s="123" t="s">
        <v>306</v>
      </c>
      <c r="E109" s="57" t="s">
        <v>369</v>
      </c>
      <c r="F109" s="255">
        <v>185173030</v>
      </c>
      <c r="G109" s="255">
        <v>185173030</v>
      </c>
      <c r="H109" s="255">
        <v>128811043</v>
      </c>
      <c r="I109" s="255">
        <v>16885137</v>
      </c>
      <c r="J109" s="4"/>
      <c r="K109" s="7">
        <f>L109+O109</f>
        <v>2141583</v>
      </c>
      <c r="L109" s="255">
        <v>2141583</v>
      </c>
      <c r="M109" s="235">
        <v>0</v>
      </c>
      <c r="N109" s="235">
        <v>0</v>
      </c>
      <c r="O109" s="235"/>
      <c r="P109" s="235"/>
      <c r="Q109" s="7"/>
      <c r="R109" s="189">
        <f>F109+K109</f>
        <v>187314613</v>
      </c>
      <c r="S109" s="230"/>
      <c r="T109" s="230"/>
      <c r="U109" s="3"/>
    </row>
    <row r="110" spans="1:18" ht="30" customHeight="1">
      <c r="A110" s="206"/>
      <c r="B110" s="77"/>
      <c r="C110" s="77"/>
      <c r="D110" s="53"/>
      <c r="E110" s="49" t="s">
        <v>475</v>
      </c>
      <c r="F110" s="88">
        <v>116534835</v>
      </c>
      <c r="G110" s="42">
        <v>116534835</v>
      </c>
      <c r="H110" s="42">
        <v>95520357</v>
      </c>
      <c r="I110" s="88"/>
      <c r="J110" s="88"/>
      <c r="K110" s="87">
        <f aca="true" t="shared" si="24" ref="K110:K119">L110+O110</f>
        <v>0</v>
      </c>
      <c r="L110" s="42"/>
      <c r="M110" s="42"/>
      <c r="N110" s="42"/>
      <c r="O110" s="42"/>
      <c r="P110" s="42"/>
      <c r="Q110" s="42"/>
      <c r="R110" s="189">
        <f>F110+K110</f>
        <v>116534835</v>
      </c>
    </row>
    <row r="111" spans="1:18" ht="1.5" customHeight="1" hidden="1">
      <c r="A111" s="206"/>
      <c r="B111" s="77"/>
      <c r="C111" s="77"/>
      <c r="D111" s="53"/>
      <c r="E111" s="49" t="s">
        <v>476</v>
      </c>
      <c r="F111" s="88"/>
      <c r="G111" s="42"/>
      <c r="H111" s="42"/>
      <c r="I111" s="88"/>
      <c r="J111" s="88"/>
      <c r="K111" s="87">
        <f t="shared" si="24"/>
        <v>0</v>
      </c>
      <c r="L111" s="42"/>
      <c r="M111" s="42"/>
      <c r="N111" s="42"/>
      <c r="O111" s="42"/>
      <c r="P111" s="42"/>
      <c r="Q111" s="42"/>
      <c r="R111" s="189">
        <f>F111+K111</f>
        <v>0</v>
      </c>
    </row>
    <row r="112" spans="1:18" ht="74.25" customHeight="1">
      <c r="A112" s="206"/>
      <c r="B112" s="77"/>
      <c r="C112" s="77"/>
      <c r="D112" s="53"/>
      <c r="E112" s="49" t="s">
        <v>287</v>
      </c>
      <c r="F112" s="42">
        <v>31955263</v>
      </c>
      <c r="G112" s="42">
        <v>31955263</v>
      </c>
      <c r="H112" s="88">
        <v>13961726</v>
      </c>
      <c r="I112" s="42">
        <v>14769957</v>
      </c>
      <c r="J112" s="88"/>
      <c r="K112" s="87">
        <f t="shared" si="24"/>
        <v>0</v>
      </c>
      <c r="L112" s="42"/>
      <c r="M112" s="42"/>
      <c r="N112" s="42"/>
      <c r="O112" s="42"/>
      <c r="P112" s="42"/>
      <c r="Q112" s="42"/>
      <c r="R112" s="189">
        <f>F112+K112</f>
        <v>31955263</v>
      </c>
    </row>
    <row r="113" spans="1:18" ht="127.5" hidden="1">
      <c r="A113" s="206"/>
      <c r="B113" s="77"/>
      <c r="C113" s="77"/>
      <c r="D113" s="53"/>
      <c r="E113" s="64" t="s">
        <v>377</v>
      </c>
      <c r="F113" s="88"/>
      <c r="G113" s="88"/>
      <c r="H113" s="88"/>
      <c r="I113" s="42"/>
      <c r="J113" s="88"/>
      <c r="K113" s="87">
        <f t="shared" si="24"/>
        <v>0</v>
      </c>
      <c r="L113" s="42"/>
      <c r="M113" s="42"/>
      <c r="N113" s="42"/>
      <c r="O113" s="42"/>
      <c r="P113" s="42"/>
      <c r="Q113" s="42"/>
      <c r="R113" s="205">
        <f t="shared" si="4"/>
        <v>0</v>
      </c>
    </row>
    <row r="114" spans="1:21" ht="131.25" customHeight="1" hidden="1">
      <c r="A114" s="206"/>
      <c r="B114" s="77"/>
      <c r="C114" s="77"/>
      <c r="D114" s="53"/>
      <c r="E114" s="81" t="s">
        <v>378</v>
      </c>
      <c r="F114" s="42"/>
      <c r="G114" s="42"/>
      <c r="H114" s="42"/>
      <c r="I114" s="42"/>
      <c r="J114" s="42"/>
      <c r="K114" s="87">
        <f t="shared" si="24"/>
        <v>0</v>
      </c>
      <c r="L114" s="42"/>
      <c r="M114" s="42"/>
      <c r="N114" s="42"/>
      <c r="O114" s="42"/>
      <c r="P114" s="42"/>
      <c r="Q114" s="42"/>
      <c r="R114" s="205">
        <f t="shared" si="4"/>
        <v>0</v>
      </c>
      <c r="U114" s="3"/>
    </row>
    <row r="115" spans="1:18" ht="57.75" customHeight="1" hidden="1">
      <c r="A115" s="206"/>
      <c r="B115" s="77"/>
      <c r="C115" s="77"/>
      <c r="D115" s="53"/>
      <c r="E115" s="81" t="s">
        <v>392</v>
      </c>
      <c r="F115" s="42"/>
      <c r="G115" s="42"/>
      <c r="H115" s="42"/>
      <c r="I115" s="42"/>
      <c r="J115" s="42"/>
      <c r="K115" s="87">
        <f t="shared" si="24"/>
        <v>0</v>
      </c>
      <c r="L115" s="42"/>
      <c r="M115" s="42"/>
      <c r="N115" s="42"/>
      <c r="O115" s="4"/>
      <c r="P115" s="4"/>
      <c r="Q115" s="4"/>
      <c r="R115" s="189">
        <f t="shared" si="4"/>
        <v>0</v>
      </c>
    </row>
    <row r="116" spans="1:18" ht="89.25" customHeight="1" hidden="1">
      <c r="A116" s="206"/>
      <c r="B116" s="77"/>
      <c r="C116" s="77"/>
      <c r="D116" s="53"/>
      <c r="E116" s="155" t="s">
        <v>70</v>
      </c>
      <c r="F116" s="88"/>
      <c r="G116" s="88"/>
      <c r="H116" s="88"/>
      <c r="I116" s="42"/>
      <c r="J116" s="88"/>
      <c r="K116" s="87">
        <f t="shared" si="24"/>
        <v>0</v>
      </c>
      <c r="L116" s="42"/>
      <c r="M116" s="42"/>
      <c r="N116" s="42"/>
      <c r="O116" s="42"/>
      <c r="P116" s="42"/>
      <c r="Q116" s="42"/>
      <c r="R116" s="205">
        <f t="shared" si="4"/>
        <v>0</v>
      </c>
    </row>
    <row r="117" spans="1:18" ht="89.25" customHeight="1" hidden="1">
      <c r="A117" s="206"/>
      <c r="B117" s="77"/>
      <c r="C117" s="77"/>
      <c r="D117" s="53"/>
      <c r="E117" s="231" t="s">
        <v>406</v>
      </c>
      <c r="F117" s="42"/>
      <c r="G117" s="42"/>
      <c r="H117" s="42"/>
      <c r="I117" s="42"/>
      <c r="J117" s="42"/>
      <c r="K117" s="87">
        <f t="shared" si="24"/>
        <v>0</v>
      </c>
      <c r="L117" s="42"/>
      <c r="M117" s="42"/>
      <c r="N117" s="42"/>
      <c r="O117" s="42"/>
      <c r="P117" s="42"/>
      <c r="Q117" s="42"/>
      <c r="R117" s="205">
        <f t="shared" si="4"/>
        <v>0</v>
      </c>
    </row>
    <row r="118" spans="1:18" ht="0.75" customHeight="1">
      <c r="A118" s="206"/>
      <c r="B118" s="77"/>
      <c r="C118" s="77"/>
      <c r="D118" s="53"/>
      <c r="E118" s="85" t="s">
        <v>71</v>
      </c>
      <c r="F118" s="42"/>
      <c r="G118" s="42"/>
      <c r="H118" s="42"/>
      <c r="I118" s="42"/>
      <c r="J118" s="42"/>
      <c r="K118" s="87">
        <f t="shared" si="24"/>
        <v>0</v>
      </c>
      <c r="L118" s="4"/>
      <c r="M118" s="4"/>
      <c r="N118" s="4"/>
      <c r="O118" s="42"/>
      <c r="P118" s="42"/>
      <c r="Q118" s="42"/>
      <c r="R118" s="205">
        <f t="shared" si="4"/>
        <v>0</v>
      </c>
    </row>
    <row r="119" spans="1:18" ht="44.25" customHeight="1" hidden="1">
      <c r="A119" s="206"/>
      <c r="B119" s="77"/>
      <c r="C119" s="77"/>
      <c r="D119" s="53"/>
      <c r="E119" s="85" t="s">
        <v>402</v>
      </c>
      <c r="F119" s="88"/>
      <c r="G119" s="88"/>
      <c r="H119" s="42"/>
      <c r="I119" s="42"/>
      <c r="J119" s="88"/>
      <c r="K119" s="87">
        <f t="shared" si="24"/>
        <v>0</v>
      </c>
      <c r="L119" s="4"/>
      <c r="M119" s="4"/>
      <c r="N119" s="4"/>
      <c r="O119" s="42"/>
      <c r="P119" s="42"/>
      <c r="Q119" s="42"/>
      <c r="R119" s="205">
        <f t="shared" si="4"/>
        <v>0</v>
      </c>
    </row>
    <row r="120" spans="1:18" ht="25.5">
      <c r="A120" s="206" t="s">
        <v>472</v>
      </c>
      <c r="B120" s="77" t="s">
        <v>244</v>
      </c>
      <c r="C120" s="156" t="s">
        <v>88</v>
      </c>
      <c r="D120" s="123" t="s">
        <v>306</v>
      </c>
      <c r="E120" s="57" t="s">
        <v>373</v>
      </c>
      <c r="F120" s="238">
        <v>1873439</v>
      </c>
      <c r="G120" s="238">
        <v>1873439</v>
      </c>
      <c r="H120" s="238">
        <v>1464573</v>
      </c>
      <c r="I120" s="238">
        <v>66096</v>
      </c>
      <c r="J120" s="24"/>
      <c r="K120" s="2">
        <f t="shared" si="3"/>
        <v>0</v>
      </c>
      <c r="L120" s="4"/>
      <c r="M120" s="4"/>
      <c r="N120" s="4"/>
      <c r="O120" s="4"/>
      <c r="P120" s="4"/>
      <c r="Q120" s="4"/>
      <c r="R120" s="189">
        <f t="shared" si="4"/>
        <v>1873439</v>
      </c>
    </row>
    <row r="121" spans="1:18" ht="32.25" customHeight="1">
      <c r="A121" s="206"/>
      <c r="B121" s="77"/>
      <c r="C121" s="156"/>
      <c r="D121" s="53"/>
      <c r="E121" s="49" t="s">
        <v>475</v>
      </c>
      <c r="F121" s="254">
        <v>1623265</v>
      </c>
      <c r="G121" s="254">
        <v>1623265</v>
      </c>
      <c r="H121" s="254">
        <v>1330545</v>
      </c>
      <c r="I121" s="24"/>
      <c r="J121" s="24"/>
      <c r="K121" s="2"/>
      <c r="L121" s="4"/>
      <c r="M121" s="4"/>
      <c r="N121" s="4"/>
      <c r="O121" s="4"/>
      <c r="P121" s="4"/>
      <c r="Q121" s="4"/>
      <c r="R121" s="189">
        <f>F110+K121</f>
        <v>116534835</v>
      </c>
    </row>
    <row r="122" spans="1:18" ht="32.25" customHeight="1" hidden="1">
      <c r="A122" s="206"/>
      <c r="B122" s="77"/>
      <c r="C122" s="156"/>
      <c r="D122" s="53"/>
      <c r="E122" s="49" t="s">
        <v>345</v>
      </c>
      <c r="F122" s="24"/>
      <c r="G122" s="4"/>
      <c r="H122" s="4"/>
      <c r="I122" s="24"/>
      <c r="J122" s="24"/>
      <c r="K122" s="2"/>
      <c r="L122" s="4"/>
      <c r="M122" s="4"/>
      <c r="N122" s="4"/>
      <c r="O122" s="4"/>
      <c r="P122" s="4"/>
      <c r="Q122" s="4"/>
      <c r="R122" s="189"/>
    </row>
    <row r="123" spans="1:18" ht="63.75">
      <c r="A123" s="206"/>
      <c r="B123" s="77"/>
      <c r="C123" s="156"/>
      <c r="D123" s="53"/>
      <c r="E123" s="49" t="s">
        <v>287</v>
      </c>
      <c r="F123" s="88">
        <v>250174</v>
      </c>
      <c r="G123" s="88">
        <v>250174</v>
      </c>
      <c r="H123" s="88">
        <v>134028</v>
      </c>
      <c r="I123" s="88">
        <v>66096</v>
      </c>
      <c r="J123" s="24"/>
      <c r="K123" s="2"/>
      <c r="L123" s="4"/>
      <c r="M123" s="4"/>
      <c r="N123" s="4"/>
      <c r="O123" s="4"/>
      <c r="P123" s="4"/>
      <c r="Q123" s="4"/>
      <c r="R123" s="189">
        <f t="shared" si="4"/>
        <v>250174</v>
      </c>
    </row>
    <row r="124" spans="1:18" ht="51">
      <c r="A124" s="206" t="s">
        <v>430</v>
      </c>
      <c r="B124" s="77" t="s">
        <v>245</v>
      </c>
      <c r="C124" s="156" t="s">
        <v>232</v>
      </c>
      <c r="D124" s="123" t="s">
        <v>307</v>
      </c>
      <c r="E124" s="57" t="s">
        <v>233</v>
      </c>
      <c r="F124" s="238">
        <v>352328</v>
      </c>
      <c r="G124" s="238">
        <v>352328</v>
      </c>
      <c r="H124" s="238">
        <v>285661</v>
      </c>
      <c r="I124" s="238">
        <v>3516</v>
      </c>
      <c r="J124" s="24"/>
      <c r="K124" s="2">
        <f t="shared" si="3"/>
        <v>0</v>
      </c>
      <c r="L124" s="4"/>
      <c r="M124" s="4"/>
      <c r="N124" s="4"/>
      <c r="O124" s="4"/>
      <c r="P124" s="4"/>
      <c r="Q124" s="4"/>
      <c r="R124" s="189">
        <f>F124+K124</f>
        <v>352328</v>
      </c>
    </row>
    <row r="125" spans="1:18" ht="38.25">
      <c r="A125" s="206" t="s">
        <v>431</v>
      </c>
      <c r="B125" s="77" t="s">
        <v>246</v>
      </c>
      <c r="C125" s="156" t="s">
        <v>90</v>
      </c>
      <c r="D125" s="123" t="s">
        <v>308</v>
      </c>
      <c r="E125" s="57" t="s">
        <v>227</v>
      </c>
      <c r="F125" s="238">
        <v>3846701</v>
      </c>
      <c r="G125" s="238">
        <v>3846701</v>
      </c>
      <c r="H125" s="238">
        <v>3116146</v>
      </c>
      <c r="I125" s="238">
        <v>23065</v>
      </c>
      <c r="J125" s="24"/>
      <c r="K125" s="2">
        <f t="shared" si="3"/>
        <v>0</v>
      </c>
      <c r="L125" s="4"/>
      <c r="M125" s="4"/>
      <c r="N125" s="4"/>
      <c r="O125" s="4"/>
      <c r="P125" s="4"/>
      <c r="Q125" s="4"/>
      <c r="R125" s="189">
        <f t="shared" si="4"/>
        <v>3846701</v>
      </c>
    </row>
    <row r="126" spans="1:18" ht="25.5">
      <c r="A126" s="206" t="s">
        <v>63</v>
      </c>
      <c r="B126" s="77" t="s">
        <v>64</v>
      </c>
      <c r="C126" s="156" t="s">
        <v>92</v>
      </c>
      <c r="D126" s="123" t="s">
        <v>309</v>
      </c>
      <c r="E126" s="57" t="s">
        <v>65</v>
      </c>
      <c r="F126" s="238">
        <v>2049648</v>
      </c>
      <c r="G126" s="238">
        <v>2049648</v>
      </c>
      <c r="H126" s="238">
        <v>1588097</v>
      </c>
      <c r="I126" s="238"/>
      <c r="J126" s="24"/>
      <c r="K126" s="2">
        <f t="shared" si="3"/>
        <v>0</v>
      </c>
      <c r="L126" s="4"/>
      <c r="M126" s="4"/>
      <c r="N126" s="4"/>
      <c r="O126" s="4"/>
      <c r="P126" s="4"/>
      <c r="Q126" s="4"/>
      <c r="R126" s="189">
        <f t="shared" si="4"/>
        <v>2049648</v>
      </c>
    </row>
    <row r="127" spans="1:18" ht="25.5" hidden="1">
      <c r="A127" s="245" t="s">
        <v>66</v>
      </c>
      <c r="B127" s="246" t="s">
        <v>67</v>
      </c>
      <c r="C127" s="160" t="s">
        <v>93</v>
      </c>
      <c r="D127" s="249" t="s">
        <v>309</v>
      </c>
      <c r="E127" s="161" t="s">
        <v>228</v>
      </c>
      <c r="F127" s="238"/>
      <c r="G127" s="238"/>
      <c r="H127" s="238"/>
      <c r="I127" s="7"/>
      <c r="J127" s="24"/>
      <c r="K127" s="2">
        <f t="shared" si="3"/>
        <v>0</v>
      </c>
      <c r="L127" s="4"/>
      <c r="M127" s="4"/>
      <c r="N127" s="4"/>
      <c r="O127" s="4"/>
      <c r="P127" s="4"/>
      <c r="Q127" s="4"/>
      <c r="R127" s="189">
        <f t="shared" si="4"/>
        <v>0</v>
      </c>
    </row>
    <row r="128" spans="1:18" ht="30.75" customHeight="1" hidden="1">
      <c r="A128" s="245" t="s">
        <v>66</v>
      </c>
      <c r="B128" s="246" t="s">
        <v>67</v>
      </c>
      <c r="C128" s="160" t="s">
        <v>94</v>
      </c>
      <c r="D128" s="249" t="s">
        <v>309</v>
      </c>
      <c r="E128" s="161" t="s">
        <v>229</v>
      </c>
      <c r="F128" s="238"/>
      <c r="G128" s="238"/>
      <c r="H128" s="238"/>
      <c r="I128" s="238"/>
      <c r="J128" s="24"/>
      <c r="K128" s="2">
        <f t="shared" si="3"/>
        <v>0</v>
      </c>
      <c r="L128" s="4"/>
      <c r="M128" s="4"/>
      <c r="N128" s="4"/>
      <c r="O128" s="4"/>
      <c r="P128" s="4"/>
      <c r="Q128" s="4"/>
      <c r="R128" s="189">
        <f t="shared" si="4"/>
        <v>0</v>
      </c>
    </row>
    <row r="129" spans="1:18" ht="25.5">
      <c r="A129" s="206" t="s">
        <v>66</v>
      </c>
      <c r="B129" s="77" t="s">
        <v>67</v>
      </c>
      <c r="C129" s="156" t="s">
        <v>95</v>
      </c>
      <c r="D129" s="157" t="s">
        <v>309</v>
      </c>
      <c r="E129" s="57" t="s">
        <v>68</v>
      </c>
      <c r="F129" s="24">
        <v>4564314</v>
      </c>
      <c r="G129" s="24">
        <v>4564314</v>
      </c>
      <c r="H129" s="24">
        <v>3198352</v>
      </c>
      <c r="I129" s="24">
        <v>230811</v>
      </c>
      <c r="J129" s="24"/>
      <c r="K129" s="2">
        <f t="shared" si="3"/>
        <v>0</v>
      </c>
      <c r="L129" s="4"/>
      <c r="M129" s="4"/>
      <c r="N129" s="4"/>
      <c r="O129" s="4"/>
      <c r="P129" s="4"/>
      <c r="Q129" s="4"/>
      <c r="R129" s="189">
        <f t="shared" si="4"/>
        <v>4564314</v>
      </c>
    </row>
    <row r="130" spans="1:18" ht="31.5">
      <c r="A130" s="212" t="s">
        <v>481</v>
      </c>
      <c r="B130" s="163" t="s">
        <v>482</v>
      </c>
      <c r="C130" s="156"/>
      <c r="D130" s="125" t="s">
        <v>309</v>
      </c>
      <c r="E130" s="256" t="s">
        <v>483</v>
      </c>
      <c r="F130" s="88">
        <v>4564314</v>
      </c>
      <c r="G130" s="88">
        <v>4564314</v>
      </c>
      <c r="H130" s="88">
        <v>3198352</v>
      </c>
      <c r="I130" s="88">
        <v>230811</v>
      </c>
      <c r="J130" s="24"/>
      <c r="K130" s="2"/>
      <c r="L130" s="4"/>
      <c r="M130" s="4"/>
      <c r="N130" s="4"/>
      <c r="O130" s="4"/>
      <c r="P130" s="4"/>
      <c r="Q130" s="4"/>
      <c r="R130" s="205">
        <f t="shared" si="4"/>
        <v>4564314</v>
      </c>
    </row>
    <row r="131" spans="1:18" ht="38.25">
      <c r="A131" s="206" t="s">
        <v>505</v>
      </c>
      <c r="B131" s="77" t="s">
        <v>504</v>
      </c>
      <c r="C131" s="156" t="s">
        <v>96</v>
      </c>
      <c r="D131" s="157">
        <v>990</v>
      </c>
      <c r="E131" s="57" t="s">
        <v>230</v>
      </c>
      <c r="F131" s="4">
        <v>30770</v>
      </c>
      <c r="G131" s="4">
        <v>30770</v>
      </c>
      <c r="H131" s="4"/>
      <c r="I131" s="4"/>
      <c r="J131" s="4"/>
      <c r="K131" s="2">
        <f t="shared" si="3"/>
        <v>0</v>
      </c>
      <c r="L131" s="4"/>
      <c r="M131" s="4"/>
      <c r="N131" s="4"/>
      <c r="O131" s="4"/>
      <c r="P131" s="4"/>
      <c r="Q131" s="4"/>
      <c r="R131" s="189">
        <f t="shared" si="4"/>
        <v>30770</v>
      </c>
    </row>
    <row r="132" spans="1:18" ht="25.5" hidden="1">
      <c r="A132" s="188"/>
      <c r="B132" s="52"/>
      <c r="C132" s="52"/>
      <c r="D132" s="53"/>
      <c r="E132" s="99" t="s">
        <v>132</v>
      </c>
      <c r="F132" s="4">
        <f>F133</f>
        <v>0</v>
      </c>
      <c r="G132" s="4"/>
      <c r="H132" s="4">
        <f>H133</f>
        <v>0</v>
      </c>
      <c r="I132" s="4">
        <f>I133</f>
        <v>0</v>
      </c>
      <c r="J132" s="4"/>
      <c r="K132" s="2">
        <f t="shared" si="3"/>
        <v>0</v>
      </c>
      <c r="L132" s="4">
        <f aca="true" t="shared" si="25" ref="L132:Q132">L133</f>
        <v>0</v>
      </c>
      <c r="M132" s="4">
        <f t="shared" si="25"/>
        <v>0</v>
      </c>
      <c r="N132" s="4">
        <f t="shared" si="25"/>
        <v>0</v>
      </c>
      <c r="O132" s="4">
        <f t="shared" si="25"/>
        <v>0</v>
      </c>
      <c r="P132" s="4">
        <f t="shared" si="25"/>
        <v>0</v>
      </c>
      <c r="Q132" s="4">
        <f t="shared" si="25"/>
        <v>0</v>
      </c>
      <c r="R132" s="189">
        <f t="shared" si="4"/>
        <v>0</v>
      </c>
    </row>
    <row r="133" spans="1:18" ht="28.5" customHeight="1" hidden="1">
      <c r="A133" s="208" t="s">
        <v>173</v>
      </c>
      <c r="B133" s="156"/>
      <c r="C133" s="156"/>
      <c r="D133" s="53" t="s">
        <v>95</v>
      </c>
      <c r="E133" s="57" t="s">
        <v>172</v>
      </c>
      <c r="F133" s="24"/>
      <c r="G133" s="24"/>
      <c r="H133" s="4"/>
      <c r="I133" s="4"/>
      <c r="J133" s="4"/>
      <c r="K133" s="2">
        <f t="shared" si="3"/>
        <v>0</v>
      </c>
      <c r="L133" s="4"/>
      <c r="M133" s="4"/>
      <c r="N133" s="4"/>
      <c r="O133" s="4"/>
      <c r="P133" s="4"/>
      <c r="Q133" s="4"/>
      <c r="R133" s="189">
        <f t="shared" si="4"/>
        <v>0</v>
      </c>
    </row>
    <row r="134" spans="1:18" ht="21.75" customHeight="1" hidden="1">
      <c r="A134" s="188"/>
      <c r="B134" s="52"/>
      <c r="C134" s="52"/>
      <c r="D134" s="53" t="s">
        <v>90</v>
      </c>
      <c r="E134" s="57" t="s">
        <v>91</v>
      </c>
      <c r="F134" s="4"/>
      <c r="G134" s="4"/>
      <c r="H134" s="4"/>
      <c r="I134" s="4"/>
      <c r="J134" s="4"/>
      <c r="K134" s="2">
        <f t="shared" si="3"/>
        <v>0</v>
      </c>
      <c r="L134" s="4">
        <v>0</v>
      </c>
      <c r="M134" s="4">
        <v>0</v>
      </c>
      <c r="N134" s="4">
        <v>0</v>
      </c>
      <c r="O134" s="4">
        <v>0</v>
      </c>
      <c r="P134" s="4">
        <v>0</v>
      </c>
      <c r="Q134" s="4"/>
      <c r="R134" s="189">
        <f t="shared" si="4"/>
        <v>0</v>
      </c>
    </row>
    <row r="135" spans="1:18" ht="25.5">
      <c r="A135" s="191" t="s">
        <v>432</v>
      </c>
      <c r="B135" s="59" t="s">
        <v>238</v>
      </c>
      <c r="C135" s="59"/>
      <c r="D135" s="110"/>
      <c r="E135" s="99" t="s">
        <v>330</v>
      </c>
      <c r="F135" s="2">
        <f>F136</f>
        <v>1821951</v>
      </c>
      <c r="G135" s="2">
        <f>G136</f>
        <v>1821951</v>
      </c>
      <c r="H135" s="2">
        <f>H136</f>
        <v>1493312</v>
      </c>
      <c r="I135" s="2">
        <f>I136</f>
        <v>0</v>
      </c>
      <c r="J135" s="2"/>
      <c r="K135" s="2">
        <f t="shared" si="3"/>
        <v>0</v>
      </c>
      <c r="L135" s="2">
        <f aca="true" t="shared" si="26" ref="L135:Q135">L136</f>
        <v>0</v>
      </c>
      <c r="M135" s="2">
        <f t="shared" si="26"/>
        <v>0</v>
      </c>
      <c r="N135" s="2">
        <f t="shared" si="26"/>
        <v>0</v>
      </c>
      <c r="O135" s="2">
        <f t="shared" si="26"/>
        <v>0</v>
      </c>
      <c r="P135" s="2">
        <f t="shared" si="26"/>
        <v>0</v>
      </c>
      <c r="Q135" s="2">
        <f t="shared" si="26"/>
        <v>0</v>
      </c>
      <c r="R135" s="189">
        <f t="shared" si="4"/>
        <v>1821951</v>
      </c>
    </row>
    <row r="136" spans="1:18" ht="37.5" customHeight="1">
      <c r="A136" s="208" t="s">
        <v>433</v>
      </c>
      <c r="B136" s="156" t="s">
        <v>331</v>
      </c>
      <c r="C136" s="156" t="s">
        <v>97</v>
      </c>
      <c r="D136" s="123" t="s">
        <v>282</v>
      </c>
      <c r="E136" s="57" t="s">
        <v>332</v>
      </c>
      <c r="F136" s="237">
        <v>1821951</v>
      </c>
      <c r="G136" s="236">
        <v>1821951</v>
      </c>
      <c r="H136" s="236">
        <v>1493312</v>
      </c>
      <c r="I136" s="4"/>
      <c r="J136" s="4"/>
      <c r="K136" s="2">
        <f t="shared" si="3"/>
        <v>0</v>
      </c>
      <c r="L136" s="4"/>
      <c r="M136" s="4"/>
      <c r="N136" s="4"/>
      <c r="O136" s="4"/>
      <c r="P136" s="4"/>
      <c r="Q136" s="4"/>
      <c r="R136" s="189">
        <f t="shared" si="4"/>
        <v>1821951</v>
      </c>
    </row>
    <row r="137" spans="1:18" ht="28.5" customHeight="1" hidden="1">
      <c r="A137" s="209" t="s">
        <v>445</v>
      </c>
      <c r="B137" s="159">
        <v>7300</v>
      </c>
      <c r="C137" s="52">
        <v>150101</v>
      </c>
      <c r="D137" s="250" t="s">
        <v>280</v>
      </c>
      <c r="E137" s="113" t="s">
        <v>344</v>
      </c>
      <c r="F137" s="4"/>
      <c r="G137" s="4"/>
      <c r="H137" s="4"/>
      <c r="I137" s="4"/>
      <c r="J137" s="4"/>
      <c r="K137" s="2">
        <f t="shared" si="3"/>
        <v>0</v>
      </c>
      <c r="L137" s="4"/>
      <c r="M137" s="4"/>
      <c r="N137" s="4"/>
      <c r="O137" s="4"/>
      <c r="P137" s="4"/>
      <c r="Q137" s="4"/>
      <c r="R137" s="189">
        <f t="shared" si="4"/>
        <v>0</v>
      </c>
    </row>
    <row r="138" spans="1:18" ht="68.25" customHeight="1" hidden="1">
      <c r="A138" s="188"/>
      <c r="B138" s="52"/>
      <c r="C138" s="52"/>
      <c r="D138" s="137"/>
      <c r="E138" s="251" t="s">
        <v>389</v>
      </c>
      <c r="F138" s="4"/>
      <c r="G138" s="4"/>
      <c r="H138" s="4"/>
      <c r="I138" s="4"/>
      <c r="J138" s="4"/>
      <c r="K138" s="87">
        <f t="shared" si="3"/>
        <v>0</v>
      </c>
      <c r="L138" s="42"/>
      <c r="M138" s="42"/>
      <c r="N138" s="42"/>
      <c r="O138" s="42"/>
      <c r="P138" s="42"/>
      <c r="Q138" s="42"/>
      <c r="R138" s="205">
        <f t="shared" si="4"/>
        <v>0</v>
      </c>
    </row>
    <row r="139" spans="1:18" ht="12.75" hidden="1">
      <c r="A139" s="188"/>
      <c r="B139" s="52"/>
      <c r="C139" s="52"/>
      <c r="D139" s="54"/>
      <c r="E139" s="113"/>
      <c r="F139" s="4"/>
      <c r="G139" s="4"/>
      <c r="H139" s="4"/>
      <c r="I139" s="4"/>
      <c r="J139" s="4"/>
      <c r="K139" s="87">
        <f t="shared" si="3"/>
        <v>0</v>
      </c>
      <c r="L139" s="42"/>
      <c r="M139" s="42"/>
      <c r="N139" s="42"/>
      <c r="O139" s="42"/>
      <c r="P139" s="42"/>
      <c r="Q139" s="42">
        <f>Q140</f>
        <v>0</v>
      </c>
      <c r="R139" s="205">
        <f t="shared" si="4"/>
        <v>0</v>
      </c>
    </row>
    <row r="140" spans="1:18" ht="76.5" hidden="1">
      <c r="A140" s="210" t="s">
        <v>175</v>
      </c>
      <c r="B140" s="160"/>
      <c r="C140" s="160"/>
      <c r="D140" s="147" t="s">
        <v>147</v>
      </c>
      <c r="E140" s="161" t="s">
        <v>174</v>
      </c>
      <c r="F140" s="4"/>
      <c r="G140" s="4"/>
      <c r="H140" s="4"/>
      <c r="I140" s="4"/>
      <c r="J140" s="4"/>
      <c r="K140" s="87">
        <f t="shared" si="3"/>
        <v>0</v>
      </c>
      <c r="L140" s="42"/>
      <c r="M140" s="42"/>
      <c r="N140" s="42"/>
      <c r="O140" s="42"/>
      <c r="P140" s="42"/>
      <c r="Q140" s="42"/>
      <c r="R140" s="205">
        <f t="shared" si="4"/>
        <v>0</v>
      </c>
    </row>
    <row r="141" spans="1:18" ht="14.25" hidden="1">
      <c r="A141" s="208"/>
      <c r="B141" s="156"/>
      <c r="C141" s="156"/>
      <c r="D141" s="53"/>
      <c r="E141" s="161"/>
      <c r="F141" s="31">
        <v>34823182</v>
      </c>
      <c r="G141" s="31"/>
      <c r="H141" s="31">
        <v>17154861</v>
      </c>
      <c r="I141" s="31">
        <v>2619632</v>
      </c>
      <c r="J141" s="31"/>
      <c r="K141" s="87">
        <f t="shared" si="3"/>
        <v>754700</v>
      </c>
      <c r="L141" s="89">
        <v>754700</v>
      </c>
      <c r="M141" s="89">
        <v>354664</v>
      </c>
      <c r="N141" s="89">
        <v>63248</v>
      </c>
      <c r="O141" s="89"/>
      <c r="P141" s="89"/>
      <c r="Q141" s="89">
        <v>232359</v>
      </c>
      <c r="R141" s="205">
        <f t="shared" si="4"/>
        <v>35577882</v>
      </c>
    </row>
    <row r="142" spans="1:18" ht="14.25" hidden="1">
      <c r="A142" s="208"/>
      <c r="B142" s="156"/>
      <c r="C142" s="156"/>
      <c r="D142" s="53"/>
      <c r="E142" s="161"/>
      <c r="F142" s="4">
        <f>F141-F145</f>
        <v>-29671023</v>
      </c>
      <c r="G142" s="4"/>
      <c r="H142" s="4">
        <f aca="true" t="shared" si="27" ref="H142:Q142">H141-H145</f>
        <v>17154861</v>
      </c>
      <c r="I142" s="4">
        <f t="shared" si="27"/>
        <v>2619632</v>
      </c>
      <c r="J142" s="4"/>
      <c r="K142" s="87">
        <f t="shared" si="3"/>
        <v>-147801</v>
      </c>
      <c r="L142" s="42">
        <f t="shared" si="27"/>
        <v>-147801</v>
      </c>
      <c r="M142" s="42">
        <f t="shared" si="27"/>
        <v>354664</v>
      </c>
      <c r="N142" s="42">
        <f t="shared" si="27"/>
        <v>63248</v>
      </c>
      <c r="O142" s="42"/>
      <c r="P142" s="42"/>
      <c r="Q142" s="42">
        <f t="shared" si="27"/>
        <v>232359</v>
      </c>
      <c r="R142" s="205">
        <f t="shared" si="4"/>
        <v>-29818824</v>
      </c>
    </row>
    <row r="143" spans="1:18" ht="14.25" hidden="1">
      <c r="A143" s="208"/>
      <c r="B143" s="156"/>
      <c r="C143" s="156"/>
      <c r="D143" s="53"/>
      <c r="E143" s="161"/>
      <c r="F143" s="4"/>
      <c r="G143" s="4"/>
      <c r="H143" s="4"/>
      <c r="I143" s="4"/>
      <c r="J143" s="4"/>
      <c r="K143" s="87">
        <f t="shared" si="3"/>
        <v>0</v>
      </c>
      <c r="L143" s="42"/>
      <c r="M143" s="42"/>
      <c r="N143" s="42"/>
      <c r="O143" s="42"/>
      <c r="P143" s="42"/>
      <c r="Q143" s="42"/>
      <c r="R143" s="205">
        <f t="shared" si="4"/>
        <v>0</v>
      </c>
    </row>
    <row r="144" spans="1:18" ht="38.25" hidden="1">
      <c r="A144" s="208"/>
      <c r="B144" s="156"/>
      <c r="C144" s="156"/>
      <c r="D144" s="53"/>
      <c r="E144" s="252" t="s">
        <v>402</v>
      </c>
      <c r="F144" s="4"/>
      <c r="G144" s="4"/>
      <c r="H144" s="4"/>
      <c r="I144" s="4"/>
      <c r="J144" s="4"/>
      <c r="K144" s="87">
        <f t="shared" si="3"/>
        <v>0</v>
      </c>
      <c r="L144" s="42"/>
      <c r="M144" s="42"/>
      <c r="N144" s="42"/>
      <c r="O144" s="42"/>
      <c r="P144" s="42"/>
      <c r="Q144" s="42"/>
      <c r="R144" s="205">
        <f t="shared" si="4"/>
        <v>0</v>
      </c>
    </row>
    <row r="145" spans="1:18" ht="42.75">
      <c r="A145" s="211" t="s">
        <v>434</v>
      </c>
      <c r="B145" s="162"/>
      <c r="C145" s="162"/>
      <c r="D145" s="97"/>
      <c r="E145" s="98" t="s">
        <v>291</v>
      </c>
      <c r="F145" s="2">
        <f>F146</f>
        <v>64494205</v>
      </c>
      <c r="G145" s="2">
        <f>G146</f>
        <v>64494205</v>
      </c>
      <c r="H145" s="2">
        <f aca="true" t="shared" si="28" ref="H145:R145">H146</f>
        <v>0</v>
      </c>
      <c r="I145" s="2">
        <f t="shared" si="28"/>
        <v>0</v>
      </c>
      <c r="J145" s="2"/>
      <c r="K145" s="2">
        <f t="shared" si="28"/>
        <v>902501</v>
      </c>
      <c r="L145" s="2">
        <f t="shared" si="28"/>
        <v>902501</v>
      </c>
      <c r="M145" s="2">
        <f t="shared" si="28"/>
        <v>0</v>
      </c>
      <c r="N145" s="2">
        <f t="shared" si="28"/>
        <v>0</v>
      </c>
      <c r="O145" s="2">
        <f t="shared" si="28"/>
        <v>0</v>
      </c>
      <c r="P145" s="2">
        <f t="shared" si="28"/>
        <v>0</v>
      </c>
      <c r="Q145" s="2">
        <f t="shared" si="28"/>
        <v>0</v>
      </c>
      <c r="R145" s="189">
        <f t="shared" si="28"/>
        <v>65448594</v>
      </c>
    </row>
    <row r="146" spans="1:18" ht="42.75">
      <c r="A146" s="207" t="s">
        <v>435</v>
      </c>
      <c r="B146" s="154"/>
      <c r="C146" s="154"/>
      <c r="D146" s="97"/>
      <c r="E146" s="98" t="s">
        <v>292</v>
      </c>
      <c r="F146" s="2">
        <f>F148+F154+F155+F156+F160</f>
        <v>64494205</v>
      </c>
      <c r="G146" s="2">
        <f>G148+G154+G155+G153</f>
        <v>64494205</v>
      </c>
      <c r="H146" s="2">
        <f>H148+H153+H154+H155+H156+H160</f>
        <v>0</v>
      </c>
      <c r="I146" s="2">
        <f>I148+I153+I154+I155+I156+I160</f>
        <v>0</v>
      </c>
      <c r="J146" s="2"/>
      <c r="K146" s="2">
        <f aca="true" t="shared" si="29" ref="K146:Q146">K148+K153+K154+K155+K156+K160</f>
        <v>902501</v>
      </c>
      <c r="L146" s="2">
        <f t="shared" si="29"/>
        <v>902501</v>
      </c>
      <c r="M146" s="2">
        <f t="shared" si="29"/>
        <v>0</v>
      </c>
      <c r="N146" s="2">
        <f t="shared" si="29"/>
        <v>0</v>
      </c>
      <c r="O146" s="2">
        <f t="shared" si="29"/>
        <v>0</v>
      </c>
      <c r="P146" s="2">
        <f t="shared" si="29"/>
        <v>0</v>
      </c>
      <c r="Q146" s="2">
        <f t="shared" si="29"/>
        <v>0</v>
      </c>
      <c r="R146" s="189">
        <f>R148+R153+R154+R155+R160</f>
        <v>65448594</v>
      </c>
    </row>
    <row r="147" spans="1:18" ht="12.75" hidden="1">
      <c r="A147" s="188"/>
      <c r="B147" s="52"/>
      <c r="C147" s="52"/>
      <c r="D147" s="54"/>
      <c r="E147" s="99"/>
      <c r="F147" s="2"/>
      <c r="G147" s="2"/>
      <c r="H147" s="2"/>
      <c r="I147" s="2"/>
      <c r="J147" s="2"/>
      <c r="K147" s="2"/>
      <c r="L147" s="2"/>
      <c r="M147" s="2"/>
      <c r="N147" s="2"/>
      <c r="O147" s="2"/>
      <c r="P147" s="2"/>
      <c r="Q147" s="2"/>
      <c r="R147" s="189"/>
    </row>
    <row r="148" spans="1:18" ht="25.5">
      <c r="A148" s="206" t="s">
        <v>436</v>
      </c>
      <c r="B148" s="77" t="s">
        <v>247</v>
      </c>
      <c r="C148" s="156" t="s">
        <v>98</v>
      </c>
      <c r="D148" s="123" t="s">
        <v>310</v>
      </c>
      <c r="E148" s="99" t="s">
        <v>517</v>
      </c>
      <c r="F148" s="2">
        <v>61456316</v>
      </c>
      <c r="G148" s="2">
        <v>61456316</v>
      </c>
      <c r="H148" s="24"/>
      <c r="I148" s="24"/>
      <c r="J148" s="24"/>
      <c r="K148" s="2">
        <f t="shared" si="3"/>
        <v>902501</v>
      </c>
      <c r="L148" s="24">
        <v>902501</v>
      </c>
      <c r="M148" s="24"/>
      <c r="N148" s="24"/>
      <c r="O148" s="24"/>
      <c r="P148" s="24"/>
      <c r="Q148" s="24"/>
      <c r="R148" s="189">
        <f t="shared" si="4"/>
        <v>62358817</v>
      </c>
    </row>
    <row r="149" spans="1:18" ht="29.25" customHeight="1">
      <c r="A149" s="206"/>
      <c r="B149" s="77"/>
      <c r="C149" s="156"/>
      <c r="D149" s="53"/>
      <c r="E149" s="49" t="s">
        <v>473</v>
      </c>
      <c r="F149" s="42">
        <v>49877800</v>
      </c>
      <c r="G149" s="42">
        <v>49877800</v>
      </c>
      <c r="H149" s="24"/>
      <c r="I149" s="24"/>
      <c r="J149" s="24"/>
      <c r="K149" s="2">
        <f t="shared" si="3"/>
        <v>0</v>
      </c>
      <c r="L149" s="24"/>
      <c r="M149" s="24"/>
      <c r="N149" s="24"/>
      <c r="O149" s="24"/>
      <c r="P149" s="24"/>
      <c r="Q149" s="24"/>
      <c r="R149" s="205">
        <f t="shared" si="4"/>
        <v>49877800</v>
      </c>
    </row>
    <row r="150" spans="1:18" ht="62.25" customHeight="1">
      <c r="A150" s="206"/>
      <c r="B150" s="77"/>
      <c r="C150" s="156"/>
      <c r="D150" s="53"/>
      <c r="E150" s="49" t="s">
        <v>287</v>
      </c>
      <c r="F150" s="88">
        <v>4396116</v>
      </c>
      <c r="G150" s="88">
        <v>4396116</v>
      </c>
      <c r="H150" s="24"/>
      <c r="I150" s="24"/>
      <c r="J150" s="24"/>
      <c r="K150" s="2">
        <f t="shared" si="3"/>
        <v>0</v>
      </c>
      <c r="L150" s="24"/>
      <c r="M150" s="24"/>
      <c r="N150" s="24"/>
      <c r="O150" s="24"/>
      <c r="P150" s="24"/>
      <c r="Q150" s="24"/>
      <c r="R150" s="205">
        <f t="shared" si="4"/>
        <v>4396116</v>
      </c>
    </row>
    <row r="151" spans="1:18" ht="43.5" customHeight="1">
      <c r="A151" s="206"/>
      <c r="B151" s="77"/>
      <c r="C151" s="156"/>
      <c r="D151" s="53"/>
      <c r="E151" s="49" t="s">
        <v>478</v>
      </c>
      <c r="F151" s="88">
        <v>8382400</v>
      </c>
      <c r="G151" s="88">
        <v>8382400</v>
      </c>
      <c r="H151" s="24"/>
      <c r="I151" s="24"/>
      <c r="J151" s="24"/>
      <c r="K151" s="87">
        <f t="shared" si="3"/>
        <v>0</v>
      </c>
      <c r="L151" s="88"/>
      <c r="M151" s="88"/>
      <c r="N151" s="88"/>
      <c r="O151" s="42"/>
      <c r="P151" s="88"/>
      <c r="Q151" s="24"/>
      <c r="R151" s="205">
        <f t="shared" si="4"/>
        <v>8382400</v>
      </c>
    </row>
    <row r="152" spans="1:18" ht="0.75" customHeight="1" hidden="1">
      <c r="A152" s="206"/>
      <c r="B152" s="77"/>
      <c r="C152" s="156"/>
      <c r="D152" s="53"/>
      <c r="E152" s="64" t="s">
        <v>376</v>
      </c>
      <c r="F152" s="88"/>
      <c r="G152" s="88"/>
      <c r="H152" s="24"/>
      <c r="I152" s="24"/>
      <c r="J152" s="24"/>
      <c r="K152" s="2"/>
      <c r="L152" s="24"/>
      <c r="M152" s="24"/>
      <c r="N152" s="24"/>
      <c r="O152" s="4"/>
      <c r="P152" s="24"/>
      <c r="Q152" s="24"/>
      <c r="R152" s="205">
        <f t="shared" si="4"/>
        <v>0</v>
      </c>
    </row>
    <row r="153" spans="1:18" ht="23.25" customHeight="1">
      <c r="A153" s="206" t="s">
        <v>447</v>
      </c>
      <c r="B153" s="77" t="s">
        <v>446</v>
      </c>
      <c r="C153" s="156"/>
      <c r="D153" s="110"/>
      <c r="E153" s="99" t="s">
        <v>312</v>
      </c>
      <c r="F153" s="33">
        <f>F156+F160</f>
        <v>3037889</v>
      </c>
      <c r="G153" s="33">
        <f>G156+G160</f>
        <v>3037889</v>
      </c>
      <c r="H153" s="24">
        <v>0</v>
      </c>
      <c r="I153" s="24">
        <v>0</v>
      </c>
      <c r="J153" s="24"/>
      <c r="K153" s="2"/>
      <c r="L153" s="24"/>
      <c r="M153" s="24"/>
      <c r="N153" s="24"/>
      <c r="O153" s="24"/>
      <c r="P153" s="24"/>
      <c r="Q153" s="24"/>
      <c r="R153" s="189">
        <f t="shared" si="4"/>
        <v>3037889</v>
      </c>
    </row>
    <row r="154" spans="1:18" ht="0.75" customHeight="1" hidden="1">
      <c r="A154" s="206" t="s">
        <v>225</v>
      </c>
      <c r="B154" s="77" t="s">
        <v>248</v>
      </c>
      <c r="C154" s="156"/>
      <c r="D154" s="53" t="s">
        <v>99</v>
      </c>
      <c r="E154" s="57" t="s">
        <v>197</v>
      </c>
      <c r="F154" s="24"/>
      <c r="G154" s="24"/>
      <c r="H154" s="24">
        <v>0</v>
      </c>
      <c r="I154" s="24">
        <v>0</v>
      </c>
      <c r="J154" s="24"/>
      <c r="K154" s="2">
        <f t="shared" si="3"/>
        <v>0</v>
      </c>
      <c r="L154" s="4"/>
      <c r="M154" s="4"/>
      <c r="N154" s="4"/>
      <c r="O154" s="4"/>
      <c r="P154" s="4"/>
      <c r="Q154" s="4"/>
      <c r="R154" s="189">
        <f t="shared" si="4"/>
        <v>0</v>
      </c>
    </row>
    <row r="155" spans="1:18" ht="25.5" hidden="1">
      <c r="A155" s="206" t="s">
        <v>226</v>
      </c>
      <c r="B155" s="77" t="s">
        <v>249</v>
      </c>
      <c r="C155" s="156"/>
      <c r="D155" s="53" t="s">
        <v>137</v>
      </c>
      <c r="E155" s="57" t="s">
        <v>231</v>
      </c>
      <c r="F155" s="24"/>
      <c r="G155" s="24"/>
      <c r="H155" s="24">
        <v>0</v>
      </c>
      <c r="I155" s="24">
        <v>0</v>
      </c>
      <c r="J155" s="24"/>
      <c r="K155" s="2">
        <f t="shared" si="3"/>
        <v>0</v>
      </c>
      <c r="L155" s="4"/>
      <c r="M155" s="4"/>
      <c r="N155" s="4"/>
      <c r="O155" s="4"/>
      <c r="P155" s="4"/>
      <c r="Q155" s="4"/>
      <c r="R155" s="189">
        <f t="shared" si="4"/>
        <v>0</v>
      </c>
    </row>
    <row r="156" spans="1:18" ht="38.25">
      <c r="A156" s="212" t="s">
        <v>449</v>
      </c>
      <c r="B156" s="163" t="s">
        <v>448</v>
      </c>
      <c r="C156" s="156" t="s">
        <v>100</v>
      </c>
      <c r="D156" s="123" t="s">
        <v>311</v>
      </c>
      <c r="E156" s="57" t="s">
        <v>450</v>
      </c>
      <c r="F156" s="38">
        <v>2986001</v>
      </c>
      <c r="G156" s="38">
        <v>2986001</v>
      </c>
      <c r="H156" s="24">
        <v>0</v>
      </c>
      <c r="I156" s="24">
        <v>0</v>
      </c>
      <c r="J156" s="24"/>
      <c r="K156" s="2">
        <f t="shared" si="3"/>
        <v>0</v>
      </c>
      <c r="L156" s="4"/>
      <c r="M156" s="4"/>
      <c r="N156" s="4"/>
      <c r="O156" s="4"/>
      <c r="P156" s="4"/>
      <c r="Q156" s="4"/>
      <c r="R156" s="189">
        <f t="shared" si="4"/>
        <v>2986001</v>
      </c>
    </row>
    <row r="157" spans="1:18" ht="25.5">
      <c r="A157" s="212"/>
      <c r="B157" s="163"/>
      <c r="C157" s="77"/>
      <c r="D157" s="53"/>
      <c r="E157" s="49" t="s">
        <v>473</v>
      </c>
      <c r="F157" s="42">
        <v>1200000</v>
      </c>
      <c r="G157" s="42">
        <v>1200000</v>
      </c>
      <c r="H157" s="24"/>
      <c r="I157" s="24"/>
      <c r="J157" s="24"/>
      <c r="K157" s="2"/>
      <c r="L157" s="4"/>
      <c r="M157" s="4"/>
      <c r="N157" s="4"/>
      <c r="O157" s="4"/>
      <c r="P157" s="4"/>
      <c r="Q157" s="4"/>
      <c r="R157" s="189">
        <f t="shared" si="4"/>
        <v>1200000</v>
      </c>
    </row>
    <row r="158" spans="1:18" ht="24.75" customHeight="1">
      <c r="A158" s="212"/>
      <c r="B158" s="163"/>
      <c r="C158" s="77"/>
      <c r="D158" s="53"/>
      <c r="E158" s="49" t="s">
        <v>474</v>
      </c>
      <c r="F158" s="88">
        <v>1786001</v>
      </c>
      <c r="G158" s="42">
        <v>1786001</v>
      </c>
      <c r="H158" s="24"/>
      <c r="I158" s="24"/>
      <c r="J158" s="24"/>
      <c r="K158" s="2"/>
      <c r="L158" s="4"/>
      <c r="M158" s="4"/>
      <c r="N158" s="4"/>
      <c r="O158" s="4"/>
      <c r="P158" s="4"/>
      <c r="Q158" s="4"/>
      <c r="R158" s="189">
        <f t="shared" si="4"/>
        <v>1786001</v>
      </c>
    </row>
    <row r="159" spans="1:18" ht="30" customHeight="1" hidden="1">
      <c r="A159" s="212"/>
      <c r="B159" s="163"/>
      <c r="C159" s="77"/>
      <c r="D159" s="53"/>
      <c r="E159" s="49" t="s">
        <v>371</v>
      </c>
      <c r="F159" s="88"/>
      <c r="G159" s="88"/>
      <c r="H159" s="24"/>
      <c r="I159" s="24"/>
      <c r="J159" s="24"/>
      <c r="K159" s="2"/>
      <c r="L159" s="4"/>
      <c r="M159" s="4"/>
      <c r="N159" s="4"/>
      <c r="O159" s="4"/>
      <c r="P159" s="4"/>
      <c r="Q159" s="4"/>
      <c r="R159" s="189">
        <f t="shared" si="4"/>
        <v>0</v>
      </c>
    </row>
    <row r="160" spans="1:18" ht="38.25">
      <c r="A160" s="212" t="s">
        <v>451</v>
      </c>
      <c r="B160" s="163" t="s">
        <v>452</v>
      </c>
      <c r="C160" s="77"/>
      <c r="D160" s="123" t="s">
        <v>311</v>
      </c>
      <c r="E160" s="126" t="s">
        <v>516</v>
      </c>
      <c r="F160" s="38">
        <f>F161</f>
        <v>51888</v>
      </c>
      <c r="G160" s="38">
        <f>G161</f>
        <v>51888</v>
      </c>
      <c r="H160" s="24">
        <v>0</v>
      </c>
      <c r="I160" s="24">
        <v>0</v>
      </c>
      <c r="J160" s="24"/>
      <c r="K160" s="2">
        <f t="shared" si="3"/>
        <v>0</v>
      </c>
      <c r="L160" s="4"/>
      <c r="M160" s="4"/>
      <c r="N160" s="4"/>
      <c r="O160" s="4"/>
      <c r="P160" s="4"/>
      <c r="Q160" s="4"/>
      <c r="R160" s="189">
        <f t="shared" si="4"/>
        <v>51888</v>
      </c>
    </row>
    <row r="161" spans="1:18" ht="70.5" customHeight="1">
      <c r="A161" s="188"/>
      <c r="B161" s="52"/>
      <c r="C161" s="52"/>
      <c r="D161" s="53"/>
      <c r="E161" s="49" t="s">
        <v>387</v>
      </c>
      <c r="F161" s="42">
        <v>51888</v>
      </c>
      <c r="G161" s="42">
        <v>51888</v>
      </c>
      <c r="H161" s="4"/>
      <c r="I161" s="4"/>
      <c r="J161" s="4"/>
      <c r="K161" s="2">
        <f t="shared" si="3"/>
        <v>0</v>
      </c>
      <c r="L161" s="4"/>
      <c r="M161" s="4"/>
      <c r="N161" s="4"/>
      <c r="O161" s="4"/>
      <c r="P161" s="4"/>
      <c r="Q161" s="4"/>
      <c r="R161" s="189">
        <f t="shared" si="4"/>
        <v>51888</v>
      </c>
    </row>
    <row r="162" spans="1:18" ht="12.75" hidden="1">
      <c r="A162" s="188"/>
      <c r="B162" s="52"/>
      <c r="C162" s="52"/>
      <c r="D162" s="54" t="s">
        <v>133</v>
      </c>
      <c r="E162" s="99" t="s">
        <v>134</v>
      </c>
      <c r="F162" s="2">
        <v>0</v>
      </c>
      <c r="G162" s="2"/>
      <c r="H162" s="2">
        <v>0</v>
      </c>
      <c r="I162" s="2">
        <v>0</v>
      </c>
      <c r="J162" s="2"/>
      <c r="K162" s="2">
        <f t="shared" si="3"/>
        <v>0</v>
      </c>
      <c r="L162" s="2">
        <f aca="true" t="shared" si="30" ref="L162:Q162">L163</f>
        <v>0</v>
      </c>
      <c r="M162" s="2">
        <f t="shared" si="30"/>
        <v>0</v>
      </c>
      <c r="N162" s="2">
        <f t="shared" si="30"/>
        <v>0</v>
      </c>
      <c r="O162" s="2">
        <f t="shared" si="30"/>
        <v>0</v>
      </c>
      <c r="P162" s="2">
        <f t="shared" si="30"/>
        <v>0</v>
      </c>
      <c r="Q162" s="2">
        <f t="shared" si="30"/>
        <v>0</v>
      </c>
      <c r="R162" s="189">
        <f t="shared" si="4"/>
        <v>0</v>
      </c>
    </row>
    <row r="163" spans="1:18" ht="12.75" hidden="1">
      <c r="A163" s="188"/>
      <c r="B163" s="52"/>
      <c r="C163" s="52"/>
      <c r="D163" s="53" t="s">
        <v>135</v>
      </c>
      <c r="E163" s="57" t="s">
        <v>136</v>
      </c>
      <c r="F163" s="4">
        <v>0</v>
      </c>
      <c r="G163" s="4"/>
      <c r="H163" s="4">
        <v>0</v>
      </c>
      <c r="I163" s="4">
        <v>0</v>
      </c>
      <c r="J163" s="4"/>
      <c r="K163" s="2">
        <f t="shared" si="3"/>
        <v>0</v>
      </c>
      <c r="L163" s="4">
        <v>0</v>
      </c>
      <c r="M163" s="4">
        <v>0</v>
      </c>
      <c r="N163" s="4">
        <v>0</v>
      </c>
      <c r="O163" s="4"/>
      <c r="P163" s="4"/>
      <c r="Q163" s="4"/>
      <c r="R163" s="189">
        <f t="shared" si="4"/>
        <v>0</v>
      </c>
    </row>
    <row r="164" spans="1:18" ht="51" hidden="1">
      <c r="A164" s="188"/>
      <c r="B164" s="52"/>
      <c r="C164" s="52"/>
      <c r="D164" s="53" t="s">
        <v>147</v>
      </c>
      <c r="E164" s="57" t="s">
        <v>148</v>
      </c>
      <c r="F164" s="4">
        <v>0</v>
      </c>
      <c r="G164" s="4"/>
      <c r="H164" s="4"/>
      <c r="I164" s="4"/>
      <c r="J164" s="4"/>
      <c r="K164" s="2">
        <f t="shared" si="3"/>
        <v>0</v>
      </c>
      <c r="L164" s="4">
        <v>0</v>
      </c>
      <c r="M164" s="4">
        <v>0</v>
      </c>
      <c r="N164" s="4">
        <v>0</v>
      </c>
      <c r="O164" s="4"/>
      <c r="P164" s="4"/>
      <c r="Q164" s="4"/>
      <c r="R164" s="189">
        <f t="shared" si="4"/>
        <v>0</v>
      </c>
    </row>
    <row r="165" spans="1:18" ht="12.75" hidden="1">
      <c r="A165" s="188"/>
      <c r="B165" s="52"/>
      <c r="C165" s="52"/>
      <c r="D165" s="53"/>
      <c r="E165" s="57"/>
      <c r="F165" s="4"/>
      <c r="G165" s="4"/>
      <c r="H165" s="4"/>
      <c r="I165" s="4"/>
      <c r="J165" s="4"/>
      <c r="K165" s="2"/>
      <c r="L165" s="4"/>
      <c r="M165" s="4"/>
      <c r="N165" s="4"/>
      <c r="O165" s="4"/>
      <c r="P165" s="4"/>
      <c r="Q165" s="4"/>
      <c r="R165" s="189">
        <f t="shared" si="4"/>
        <v>0</v>
      </c>
    </row>
    <row r="166" spans="1:18" ht="12.75" hidden="1">
      <c r="A166" s="188"/>
      <c r="B166" s="52"/>
      <c r="C166" s="52"/>
      <c r="D166" s="53"/>
      <c r="E166" s="57"/>
      <c r="F166" s="31">
        <v>91656908</v>
      </c>
      <c r="G166" s="31"/>
      <c r="H166" s="31">
        <v>1866187</v>
      </c>
      <c r="I166" s="31">
        <v>90032</v>
      </c>
      <c r="J166" s="31"/>
      <c r="K166" s="32">
        <v>86649</v>
      </c>
      <c r="L166" s="31">
        <v>86649</v>
      </c>
      <c r="M166" s="31">
        <v>55101</v>
      </c>
      <c r="N166" s="31">
        <v>0</v>
      </c>
      <c r="O166" s="31">
        <v>0</v>
      </c>
      <c r="P166" s="31">
        <v>0</v>
      </c>
      <c r="Q166" s="31"/>
      <c r="R166" s="189">
        <v>91743557</v>
      </c>
    </row>
    <row r="167" spans="1:18" ht="12.75" hidden="1">
      <c r="A167" s="188"/>
      <c r="B167" s="52"/>
      <c r="C167" s="52"/>
      <c r="D167" s="53"/>
      <c r="E167" s="57"/>
      <c r="F167" s="4"/>
      <c r="G167" s="4"/>
      <c r="H167" s="4"/>
      <c r="I167" s="4"/>
      <c r="J167" s="4"/>
      <c r="K167" s="2"/>
      <c r="L167" s="4"/>
      <c r="M167" s="4"/>
      <c r="N167" s="4"/>
      <c r="O167" s="4"/>
      <c r="P167" s="4"/>
      <c r="Q167" s="4"/>
      <c r="R167" s="189"/>
    </row>
    <row r="168" spans="1:18" ht="12.75" hidden="1">
      <c r="A168" s="188"/>
      <c r="B168" s="52"/>
      <c r="C168" s="52"/>
      <c r="D168" s="53"/>
      <c r="E168" s="57"/>
      <c r="F168" s="4">
        <f>F166-F169</f>
        <v>-195680185</v>
      </c>
      <c r="G168" s="4"/>
      <c r="H168" s="4">
        <f aca="true" t="shared" si="31" ref="H168:Q168">H166-H169</f>
        <v>-2695519</v>
      </c>
      <c r="I168" s="4">
        <f t="shared" si="31"/>
        <v>-82720</v>
      </c>
      <c r="J168" s="4"/>
      <c r="K168" s="4">
        <f t="shared" si="31"/>
        <v>-88771</v>
      </c>
      <c r="L168" s="4">
        <f t="shared" si="31"/>
        <v>-88771</v>
      </c>
      <c r="M168" s="4">
        <f t="shared" si="31"/>
        <v>-67759</v>
      </c>
      <c r="N168" s="4">
        <f t="shared" si="31"/>
        <v>0</v>
      </c>
      <c r="O168" s="4">
        <f t="shared" si="31"/>
        <v>0</v>
      </c>
      <c r="P168" s="4">
        <f t="shared" si="31"/>
        <v>0</v>
      </c>
      <c r="Q168" s="4">
        <f t="shared" si="31"/>
        <v>0</v>
      </c>
      <c r="R168" s="189">
        <f t="shared" si="4"/>
        <v>-195768956</v>
      </c>
    </row>
    <row r="169" spans="1:18" ht="15">
      <c r="A169" s="190" t="s">
        <v>437</v>
      </c>
      <c r="B169" s="96"/>
      <c r="C169" s="96"/>
      <c r="D169" s="97"/>
      <c r="E169" s="98" t="s">
        <v>101</v>
      </c>
      <c r="F169" s="2">
        <f>F170</f>
        <v>287337093</v>
      </c>
      <c r="G169" s="2">
        <f>G170</f>
        <v>287337093</v>
      </c>
      <c r="H169" s="2">
        <f aca="true" t="shared" si="32" ref="H169:Q169">H170</f>
        <v>4561706</v>
      </c>
      <c r="I169" s="2">
        <f t="shared" si="32"/>
        <v>172752</v>
      </c>
      <c r="J169" s="2"/>
      <c r="K169" s="2">
        <f t="shared" si="32"/>
        <v>175420</v>
      </c>
      <c r="L169" s="2">
        <f t="shared" si="32"/>
        <v>175420</v>
      </c>
      <c r="M169" s="2">
        <f t="shared" si="32"/>
        <v>122860</v>
      </c>
      <c r="N169" s="2">
        <f t="shared" si="32"/>
        <v>0</v>
      </c>
      <c r="O169" s="2">
        <f t="shared" si="32"/>
        <v>0</v>
      </c>
      <c r="P169" s="2">
        <f t="shared" si="32"/>
        <v>0</v>
      </c>
      <c r="Q169" s="2">
        <f t="shared" si="32"/>
        <v>0</v>
      </c>
      <c r="R169" s="189">
        <f t="shared" si="4"/>
        <v>287512513</v>
      </c>
    </row>
    <row r="170" spans="1:18" ht="15">
      <c r="A170" s="207" t="s">
        <v>438</v>
      </c>
      <c r="B170" s="154"/>
      <c r="C170" s="154"/>
      <c r="D170" s="97"/>
      <c r="E170" s="98" t="s">
        <v>101</v>
      </c>
      <c r="F170" s="2">
        <f>G170</f>
        <v>287337093</v>
      </c>
      <c r="G170" s="2">
        <f>G172+G173+G188+G196+G201+G215+G230+G221+G223+G219+G220+G209</f>
        <v>287337093</v>
      </c>
      <c r="H170" s="2">
        <f aca="true" t="shared" si="33" ref="H170:R170">H172+H173+H188+H196+H201+H215+H230+H221+H223+H219+H220+H209</f>
        <v>4561706</v>
      </c>
      <c r="I170" s="2">
        <f t="shared" si="33"/>
        <v>172752</v>
      </c>
      <c r="J170" s="2">
        <f t="shared" si="33"/>
        <v>0</v>
      </c>
      <c r="K170" s="2">
        <f t="shared" si="33"/>
        <v>175420</v>
      </c>
      <c r="L170" s="2">
        <f t="shared" si="33"/>
        <v>175420</v>
      </c>
      <c r="M170" s="2">
        <f t="shared" si="33"/>
        <v>122860</v>
      </c>
      <c r="N170" s="2">
        <f t="shared" si="33"/>
        <v>0</v>
      </c>
      <c r="O170" s="2">
        <f t="shared" si="33"/>
        <v>0</v>
      </c>
      <c r="P170" s="2">
        <f t="shared" si="33"/>
        <v>0</v>
      </c>
      <c r="Q170" s="2">
        <f t="shared" si="33"/>
        <v>0</v>
      </c>
      <c r="R170" s="2">
        <f t="shared" si="33"/>
        <v>287512513</v>
      </c>
    </row>
    <row r="171" spans="1:18" ht="0.75" customHeight="1" hidden="1">
      <c r="A171" s="188"/>
      <c r="B171" s="52"/>
      <c r="C171" s="52"/>
      <c r="D171" s="54"/>
      <c r="E171" s="99"/>
      <c r="F171" s="2"/>
      <c r="G171" s="2"/>
      <c r="H171" s="2"/>
      <c r="I171" s="2"/>
      <c r="J171" s="2"/>
      <c r="K171" s="2"/>
      <c r="L171" s="2"/>
      <c r="M171" s="2"/>
      <c r="N171" s="2"/>
      <c r="O171" s="2"/>
      <c r="P171" s="2"/>
      <c r="Q171" s="2"/>
      <c r="R171" s="189"/>
    </row>
    <row r="172" spans="1:18" ht="191.25">
      <c r="A172" s="206" t="s">
        <v>521</v>
      </c>
      <c r="B172" s="77" t="s">
        <v>493</v>
      </c>
      <c r="C172" s="156" t="s">
        <v>89</v>
      </c>
      <c r="D172" s="123">
        <v>1040</v>
      </c>
      <c r="E172" s="99" t="s">
        <v>502</v>
      </c>
      <c r="F172" s="2">
        <v>2447570</v>
      </c>
      <c r="G172" s="2">
        <v>2447570</v>
      </c>
      <c r="H172" s="4">
        <v>0</v>
      </c>
      <c r="I172" s="4"/>
      <c r="J172" s="4"/>
      <c r="K172" s="2">
        <f t="shared" si="3"/>
        <v>0</v>
      </c>
      <c r="L172" s="4"/>
      <c r="M172" s="4"/>
      <c r="N172" s="4"/>
      <c r="O172" s="4"/>
      <c r="P172" s="4"/>
      <c r="Q172" s="4"/>
      <c r="R172" s="189">
        <f t="shared" si="4"/>
        <v>2447570</v>
      </c>
    </row>
    <row r="173" spans="1:18" ht="76.5">
      <c r="A173" s="206" t="s">
        <v>439</v>
      </c>
      <c r="B173" s="77" t="s">
        <v>250</v>
      </c>
      <c r="C173" s="77"/>
      <c r="D173" s="54"/>
      <c r="E173" s="99" t="s">
        <v>215</v>
      </c>
      <c r="F173" s="2">
        <f>F174+F179+F182+F185+F186+F177+F187</f>
        <v>171263239</v>
      </c>
      <c r="G173" s="2">
        <f>G174+G179+G182+G185+G186+G177+G187</f>
        <v>171263239</v>
      </c>
      <c r="H173" s="2">
        <f>H174+H179+H182+H185+H186+H177+H187</f>
        <v>0</v>
      </c>
      <c r="I173" s="2">
        <f>I174+I179+I182+I185+I186+I177+I187</f>
        <v>0</v>
      </c>
      <c r="J173" s="2"/>
      <c r="K173" s="2">
        <f>K174+K179+K182+K185+K186</f>
        <v>0</v>
      </c>
      <c r="L173" s="2">
        <f aca="true" t="shared" si="34" ref="L173:Q173">L174+L179+L182+L185+L186+L177+L187</f>
        <v>0</v>
      </c>
      <c r="M173" s="2">
        <f t="shared" si="34"/>
        <v>0</v>
      </c>
      <c r="N173" s="2">
        <f t="shared" si="34"/>
        <v>0</v>
      </c>
      <c r="O173" s="2">
        <f t="shared" si="34"/>
        <v>0</v>
      </c>
      <c r="P173" s="2">
        <f t="shared" si="34"/>
        <v>0</v>
      </c>
      <c r="Q173" s="2">
        <f t="shared" si="34"/>
        <v>0</v>
      </c>
      <c r="R173" s="189">
        <f>R174+R179+R182+R185+R186</f>
        <v>171263239</v>
      </c>
    </row>
    <row r="174" spans="1:18" ht="38.25">
      <c r="A174" s="212" t="s">
        <v>440</v>
      </c>
      <c r="B174" s="163" t="s">
        <v>251</v>
      </c>
      <c r="C174" s="163" t="s">
        <v>102</v>
      </c>
      <c r="D174" s="53">
        <v>1030</v>
      </c>
      <c r="E174" s="57" t="s">
        <v>1</v>
      </c>
      <c r="F174" s="7">
        <v>18025900</v>
      </c>
      <c r="G174" s="7">
        <v>18025900</v>
      </c>
      <c r="H174" s="4"/>
      <c r="I174" s="4"/>
      <c r="J174" s="4"/>
      <c r="K174" s="2">
        <f>L174+O174</f>
        <v>0</v>
      </c>
      <c r="L174" s="4"/>
      <c r="M174" s="4"/>
      <c r="N174" s="4"/>
      <c r="O174" s="4"/>
      <c r="P174" s="4"/>
      <c r="Q174" s="4"/>
      <c r="R174" s="189">
        <f t="shared" si="4"/>
        <v>18025900</v>
      </c>
    </row>
    <row r="175" spans="1:18" ht="0.75" customHeight="1" hidden="1">
      <c r="A175" s="188"/>
      <c r="B175" s="52"/>
      <c r="C175" s="52"/>
      <c r="D175" s="52"/>
      <c r="E175" s="52"/>
      <c r="F175" s="164"/>
      <c r="G175" s="164"/>
      <c r="H175" s="52"/>
      <c r="I175" s="52"/>
      <c r="J175" s="52"/>
      <c r="K175" s="52"/>
      <c r="L175" s="52"/>
      <c r="M175" s="52"/>
      <c r="N175" s="52"/>
      <c r="O175" s="52"/>
      <c r="P175" s="52"/>
      <c r="Q175" s="52"/>
      <c r="R175" s="213"/>
    </row>
    <row r="176" spans="1:18" ht="66.75" customHeight="1" hidden="1">
      <c r="A176" s="188"/>
      <c r="B176" s="52"/>
      <c r="C176" s="52"/>
      <c r="D176" s="52"/>
      <c r="E176" s="52"/>
      <c r="F176" s="164"/>
      <c r="G176" s="164"/>
      <c r="H176" s="52"/>
      <c r="I176" s="52"/>
      <c r="J176" s="52"/>
      <c r="K176" s="52"/>
      <c r="L176" s="52"/>
      <c r="M176" s="52"/>
      <c r="N176" s="52"/>
      <c r="O176" s="52"/>
      <c r="P176" s="52"/>
      <c r="Q176" s="52"/>
      <c r="R176" s="213"/>
    </row>
    <row r="177" spans="1:18" ht="14.25" hidden="1">
      <c r="A177" s="212"/>
      <c r="B177" s="163"/>
      <c r="C177" s="53"/>
      <c r="D177" s="53"/>
      <c r="E177" s="57"/>
      <c r="F177" s="7"/>
      <c r="G177" s="7"/>
      <c r="H177" s="4"/>
      <c r="I177" s="4"/>
      <c r="J177" s="4"/>
      <c r="K177" s="2">
        <f>L177+O177</f>
        <v>0</v>
      </c>
      <c r="L177" s="4"/>
      <c r="M177" s="4"/>
      <c r="N177" s="4"/>
      <c r="O177" s="4"/>
      <c r="P177" s="4"/>
      <c r="Q177" s="4"/>
      <c r="R177" s="189">
        <f>F177+K177</f>
        <v>0</v>
      </c>
    </row>
    <row r="178" spans="1:18" ht="1.5" customHeight="1" hidden="1">
      <c r="A178" s="188"/>
      <c r="B178" s="52"/>
      <c r="C178" s="52"/>
      <c r="D178" s="52"/>
      <c r="E178" s="52"/>
      <c r="F178" s="164"/>
      <c r="G178" s="164"/>
      <c r="H178" s="52"/>
      <c r="I178" s="52"/>
      <c r="J178" s="52"/>
      <c r="K178" s="52"/>
      <c r="L178" s="52"/>
      <c r="M178" s="52"/>
      <c r="N178" s="52"/>
      <c r="O178" s="52"/>
      <c r="P178" s="52"/>
      <c r="Q178" s="52"/>
      <c r="R178" s="213"/>
    </row>
    <row r="179" spans="1:18" ht="14.25" hidden="1">
      <c r="A179" s="212"/>
      <c r="B179" s="163"/>
      <c r="C179" s="52"/>
      <c r="D179" s="53"/>
      <c r="E179" s="57"/>
      <c r="F179" s="7"/>
      <c r="G179" s="7"/>
      <c r="H179" s="4"/>
      <c r="I179" s="4"/>
      <c r="J179" s="4"/>
      <c r="K179" s="2">
        <f>L179+O179</f>
        <v>0</v>
      </c>
      <c r="L179" s="4"/>
      <c r="M179" s="4"/>
      <c r="N179" s="4"/>
      <c r="O179" s="4"/>
      <c r="P179" s="4"/>
      <c r="Q179" s="4"/>
      <c r="R179" s="189">
        <f>F179+K179</f>
        <v>0</v>
      </c>
    </row>
    <row r="180" spans="1:18" ht="48" customHeight="1" hidden="1">
      <c r="A180" s="188"/>
      <c r="B180" s="52"/>
      <c r="C180" s="53" t="s">
        <v>105</v>
      </c>
      <c r="D180" s="52"/>
      <c r="E180" s="52"/>
      <c r="F180" s="164"/>
      <c r="G180" s="164"/>
      <c r="H180" s="52"/>
      <c r="I180" s="52"/>
      <c r="J180" s="52"/>
      <c r="K180" s="52"/>
      <c r="L180" s="52"/>
      <c r="M180" s="52"/>
      <c r="N180" s="52"/>
      <c r="O180" s="52"/>
      <c r="P180" s="52"/>
      <c r="Q180" s="52"/>
      <c r="R180" s="213"/>
    </row>
    <row r="181" spans="1:18" ht="0.75" customHeight="1" hidden="1">
      <c r="A181" s="188"/>
      <c r="B181" s="52"/>
      <c r="C181" s="52"/>
      <c r="D181" s="52"/>
      <c r="E181" s="52"/>
      <c r="F181" s="164"/>
      <c r="G181" s="164"/>
      <c r="H181" s="52"/>
      <c r="I181" s="52"/>
      <c r="J181" s="52"/>
      <c r="K181" s="52"/>
      <c r="L181" s="52"/>
      <c r="M181" s="52"/>
      <c r="N181" s="52"/>
      <c r="O181" s="52"/>
      <c r="P181" s="52"/>
      <c r="Q181" s="52"/>
      <c r="R181" s="213"/>
    </row>
    <row r="182" spans="1:18" ht="14.25" hidden="1">
      <c r="A182" s="212"/>
      <c r="B182" s="163"/>
      <c r="C182" s="53"/>
      <c r="D182" s="53"/>
      <c r="E182" s="57"/>
      <c r="F182" s="7"/>
      <c r="G182" s="7"/>
      <c r="H182" s="4"/>
      <c r="I182" s="4"/>
      <c r="J182" s="4"/>
      <c r="K182" s="2">
        <f>L182+O182</f>
        <v>0</v>
      </c>
      <c r="L182" s="4"/>
      <c r="M182" s="4"/>
      <c r="N182" s="4"/>
      <c r="O182" s="4"/>
      <c r="P182" s="4"/>
      <c r="Q182" s="4"/>
      <c r="R182" s="189">
        <f>F182+K182</f>
        <v>0</v>
      </c>
    </row>
    <row r="183" spans="1:18" ht="68.25" customHeight="1" hidden="1">
      <c r="A183" s="188"/>
      <c r="B183" s="52"/>
      <c r="C183" s="52"/>
      <c r="D183" s="52"/>
      <c r="E183" s="52"/>
      <c r="F183" s="164"/>
      <c r="G183" s="164"/>
      <c r="H183" s="52"/>
      <c r="I183" s="52"/>
      <c r="J183" s="52"/>
      <c r="K183" s="52"/>
      <c r="L183" s="52"/>
      <c r="M183" s="52"/>
      <c r="N183" s="52"/>
      <c r="O183" s="52"/>
      <c r="P183" s="52"/>
      <c r="Q183" s="52"/>
      <c r="R183" s="213"/>
    </row>
    <row r="184" spans="1:18" ht="12.75" hidden="1">
      <c r="A184" s="188"/>
      <c r="B184" s="52"/>
      <c r="C184" s="52"/>
      <c r="D184" s="52"/>
      <c r="E184" s="52"/>
      <c r="F184" s="164"/>
      <c r="G184" s="164"/>
      <c r="H184" s="52"/>
      <c r="I184" s="52"/>
      <c r="J184" s="52"/>
      <c r="K184" s="52"/>
      <c r="L184" s="52"/>
      <c r="M184" s="52"/>
      <c r="N184" s="52"/>
      <c r="O184" s="52"/>
      <c r="P184" s="52"/>
      <c r="Q184" s="52"/>
      <c r="R184" s="213"/>
    </row>
    <row r="185" spans="1:18" ht="14.25" hidden="1">
      <c r="A185" s="212"/>
      <c r="B185" s="163"/>
      <c r="C185" s="53"/>
      <c r="D185" s="53"/>
      <c r="E185" s="57"/>
      <c r="F185" s="7"/>
      <c r="G185" s="7"/>
      <c r="H185" s="4"/>
      <c r="I185" s="4"/>
      <c r="J185" s="4"/>
      <c r="K185" s="2">
        <f>L185+O185</f>
        <v>0</v>
      </c>
      <c r="L185" s="4"/>
      <c r="M185" s="4"/>
      <c r="N185" s="4"/>
      <c r="O185" s="4"/>
      <c r="P185" s="4"/>
      <c r="Q185" s="4"/>
      <c r="R185" s="189">
        <f>F185+K185</f>
        <v>0</v>
      </c>
    </row>
    <row r="186" spans="1:18" ht="38.25">
      <c r="A186" s="212" t="s">
        <v>441</v>
      </c>
      <c r="B186" s="163" t="s">
        <v>252</v>
      </c>
      <c r="C186" s="163" t="s">
        <v>115</v>
      </c>
      <c r="D186" s="53">
        <v>1060</v>
      </c>
      <c r="E186" s="57" t="s">
        <v>333</v>
      </c>
      <c r="F186" s="7">
        <v>153237339</v>
      </c>
      <c r="G186" s="7">
        <v>153237339</v>
      </c>
      <c r="H186" s="4"/>
      <c r="I186" s="4"/>
      <c r="J186" s="4"/>
      <c r="K186" s="2">
        <f>L186+O186</f>
        <v>0</v>
      </c>
      <c r="L186" s="4"/>
      <c r="M186" s="4"/>
      <c r="N186" s="4"/>
      <c r="O186" s="4"/>
      <c r="P186" s="4"/>
      <c r="Q186" s="4"/>
      <c r="R186" s="189">
        <f>F186+K186</f>
        <v>153237339</v>
      </c>
    </row>
    <row r="187" spans="1:18" ht="39" customHeight="1" hidden="1">
      <c r="A187" s="212" t="s">
        <v>220</v>
      </c>
      <c r="B187" s="163" t="s">
        <v>253</v>
      </c>
      <c r="C187" s="163" t="s">
        <v>221</v>
      </c>
      <c r="D187" s="53">
        <v>1060</v>
      </c>
      <c r="E187" s="165" t="s">
        <v>222</v>
      </c>
      <c r="F187" s="38"/>
      <c r="G187" s="38"/>
      <c r="H187" s="4"/>
      <c r="I187" s="4"/>
      <c r="J187" s="4"/>
      <c r="K187" s="2">
        <f>L187+O187</f>
        <v>0</v>
      </c>
      <c r="L187" s="4"/>
      <c r="M187" s="4"/>
      <c r="N187" s="4"/>
      <c r="O187" s="4"/>
      <c r="P187" s="4"/>
      <c r="Q187" s="4"/>
      <c r="R187" s="189">
        <f>F187+K187</f>
        <v>0</v>
      </c>
    </row>
    <row r="188" spans="1:18" ht="38.25">
      <c r="A188" s="206" t="s">
        <v>442</v>
      </c>
      <c r="B188" s="77" t="s">
        <v>254</v>
      </c>
      <c r="C188" s="77"/>
      <c r="D188" s="53"/>
      <c r="E188" s="99" t="s">
        <v>216</v>
      </c>
      <c r="F188" s="2">
        <f>F189+F190+F191+F192+F193+F194+F195</f>
        <v>746364</v>
      </c>
      <c r="G188" s="2">
        <f>G189+G190+G191+G192+G193+G194+G195</f>
        <v>746364</v>
      </c>
      <c r="H188" s="2">
        <f aca="true" t="shared" si="35" ref="H188:Q188">H189+H190+H191+H192+H193+H194+H195</f>
        <v>0</v>
      </c>
      <c r="I188" s="2">
        <f t="shared" si="35"/>
        <v>0</v>
      </c>
      <c r="J188" s="2"/>
      <c r="K188" s="2">
        <f t="shared" si="35"/>
        <v>0</v>
      </c>
      <c r="L188" s="2">
        <f t="shared" si="35"/>
        <v>0</v>
      </c>
      <c r="M188" s="2">
        <f t="shared" si="35"/>
        <v>0</v>
      </c>
      <c r="N188" s="2">
        <f t="shared" si="35"/>
        <v>0</v>
      </c>
      <c r="O188" s="2">
        <f t="shared" si="35"/>
        <v>0</v>
      </c>
      <c r="P188" s="2">
        <f t="shared" si="35"/>
        <v>0</v>
      </c>
      <c r="Q188" s="2">
        <f t="shared" si="35"/>
        <v>0</v>
      </c>
      <c r="R188" s="189">
        <f>R189+R190+R191+R192+R193+R194+R195</f>
        <v>746364</v>
      </c>
    </row>
    <row r="189" spans="1:18" ht="50.25" customHeight="1">
      <c r="A189" s="212" t="s">
        <v>443</v>
      </c>
      <c r="B189" s="163" t="s">
        <v>255</v>
      </c>
      <c r="C189" s="163" t="s">
        <v>103</v>
      </c>
      <c r="D189" s="53">
        <v>1030</v>
      </c>
      <c r="E189" s="57" t="s">
        <v>2</v>
      </c>
      <c r="F189" s="37">
        <v>117100</v>
      </c>
      <c r="G189" s="37">
        <v>117100</v>
      </c>
      <c r="H189" s="4"/>
      <c r="I189" s="4"/>
      <c r="J189" s="4"/>
      <c r="K189" s="2">
        <f aca="true" t="shared" si="36" ref="K189:K195">L189+O189</f>
        <v>0</v>
      </c>
      <c r="L189" s="4"/>
      <c r="M189" s="4"/>
      <c r="N189" s="4"/>
      <c r="O189" s="4"/>
      <c r="P189" s="4"/>
      <c r="Q189" s="4"/>
      <c r="R189" s="189">
        <f aca="true" t="shared" si="37" ref="R189:R195">F189+K189</f>
        <v>117100</v>
      </c>
    </row>
    <row r="190" spans="1:18" ht="14.25" hidden="1">
      <c r="A190" s="212"/>
      <c r="B190" s="163"/>
      <c r="C190" s="163"/>
      <c r="D190" s="53"/>
      <c r="E190" s="57"/>
      <c r="F190" s="37"/>
      <c r="G190" s="37"/>
      <c r="H190" s="4"/>
      <c r="I190" s="4"/>
      <c r="J190" s="4"/>
      <c r="K190" s="2">
        <f t="shared" si="36"/>
        <v>0</v>
      </c>
      <c r="L190" s="4"/>
      <c r="M190" s="4"/>
      <c r="N190" s="4"/>
      <c r="O190" s="4"/>
      <c r="P190" s="4"/>
      <c r="Q190" s="4"/>
      <c r="R190" s="189">
        <f t="shared" si="37"/>
        <v>0</v>
      </c>
    </row>
    <row r="191" spans="1:18" ht="14.25" hidden="1">
      <c r="A191" s="212"/>
      <c r="B191" s="163"/>
      <c r="C191" s="163"/>
      <c r="D191" s="53"/>
      <c r="E191" s="57"/>
      <c r="F191" s="37"/>
      <c r="G191" s="37"/>
      <c r="H191" s="4"/>
      <c r="I191" s="4"/>
      <c r="J191" s="4"/>
      <c r="K191" s="2">
        <f t="shared" si="36"/>
        <v>0</v>
      </c>
      <c r="L191" s="4"/>
      <c r="M191" s="4"/>
      <c r="N191" s="4"/>
      <c r="O191" s="4"/>
      <c r="P191" s="4"/>
      <c r="Q191" s="4"/>
      <c r="R191" s="189">
        <f t="shared" si="37"/>
        <v>0</v>
      </c>
    </row>
    <row r="192" spans="1:18" ht="14.25" hidden="1">
      <c r="A192" s="212"/>
      <c r="B192" s="163"/>
      <c r="C192" s="163"/>
      <c r="D192" s="53"/>
      <c r="E192" s="57"/>
      <c r="F192" s="46"/>
      <c r="G192" s="37"/>
      <c r="H192" s="4"/>
      <c r="I192" s="4"/>
      <c r="J192" s="4"/>
      <c r="K192" s="2">
        <f t="shared" si="36"/>
        <v>0</v>
      </c>
      <c r="L192" s="4"/>
      <c r="M192" s="4"/>
      <c r="N192" s="4"/>
      <c r="O192" s="4"/>
      <c r="P192" s="4"/>
      <c r="Q192" s="4"/>
      <c r="R192" s="189">
        <f t="shared" si="37"/>
        <v>0</v>
      </c>
    </row>
    <row r="193" spans="1:18" ht="14.25" hidden="1">
      <c r="A193" s="212"/>
      <c r="B193" s="163"/>
      <c r="C193" s="163"/>
      <c r="D193" s="53"/>
      <c r="E193" s="57"/>
      <c r="F193" s="46"/>
      <c r="G193" s="37"/>
      <c r="H193" s="4"/>
      <c r="I193" s="4"/>
      <c r="J193" s="4"/>
      <c r="K193" s="2">
        <f t="shared" si="36"/>
        <v>0</v>
      </c>
      <c r="L193" s="4"/>
      <c r="M193" s="4"/>
      <c r="N193" s="4"/>
      <c r="O193" s="4"/>
      <c r="P193" s="4"/>
      <c r="Q193" s="4"/>
      <c r="R193" s="189">
        <f t="shared" si="37"/>
        <v>0</v>
      </c>
    </row>
    <row r="194" spans="1:18" ht="49.5" customHeight="1">
      <c r="A194" s="212" t="s">
        <v>444</v>
      </c>
      <c r="B194" s="163" t="s">
        <v>256</v>
      </c>
      <c r="C194" s="163" t="s">
        <v>116</v>
      </c>
      <c r="D194" s="53">
        <v>1060</v>
      </c>
      <c r="E194" s="57" t="s">
        <v>334</v>
      </c>
      <c r="F194" s="37">
        <v>629264</v>
      </c>
      <c r="G194" s="37">
        <v>629264</v>
      </c>
      <c r="H194" s="4"/>
      <c r="I194" s="4"/>
      <c r="J194" s="4"/>
      <c r="K194" s="2">
        <f t="shared" si="36"/>
        <v>0</v>
      </c>
      <c r="L194" s="4"/>
      <c r="M194" s="4"/>
      <c r="N194" s="4"/>
      <c r="O194" s="4"/>
      <c r="P194" s="4"/>
      <c r="Q194" s="4"/>
      <c r="R194" s="189">
        <f t="shared" si="37"/>
        <v>629264</v>
      </c>
    </row>
    <row r="195" spans="1:18" ht="55.5" customHeight="1" hidden="1">
      <c r="A195" s="212"/>
      <c r="B195" s="163"/>
      <c r="C195" s="163"/>
      <c r="D195" s="53"/>
      <c r="E195" s="166"/>
      <c r="F195" s="46"/>
      <c r="G195" s="46"/>
      <c r="H195" s="4"/>
      <c r="I195" s="4"/>
      <c r="J195" s="4"/>
      <c r="K195" s="2">
        <f t="shared" si="36"/>
        <v>0</v>
      </c>
      <c r="L195" s="4"/>
      <c r="M195" s="4"/>
      <c r="N195" s="4"/>
      <c r="O195" s="4"/>
      <c r="P195" s="4"/>
      <c r="Q195" s="4"/>
      <c r="R195" s="189">
        <f t="shared" si="37"/>
        <v>0</v>
      </c>
    </row>
    <row r="196" spans="1:18" ht="51" hidden="1">
      <c r="A196" s="206" t="s">
        <v>10</v>
      </c>
      <c r="B196" s="77" t="s">
        <v>257</v>
      </c>
      <c r="C196" s="77"/>
      <c r="D196" s="53"/>
      <c r="E196" s="99" t="s">
        <v>3</v>
      </c>
      <c r="F196" s="33">
        <f>F199</f>
        <v>0</v>
      </c>
      <c r="G196" s="33">
        <f>G199</f>
        <v>0</v>
      </c>
      <c r="H196" s="33">
        <f aca="true" t="shared" si="38" ref="H196:R196">H197+H198+H199+H200</f>
        <v>0</v>
      </c>
      <c r="I196" s="33">
        <f t="shared" si="38"/>
        <v>0</v>
      </c>
      <c r="J196" s="33"/>
      <c r="K196" s="33">
        <f t="shared" si="38"/>
        <v>0</v>
      </c>
      <c r="L196" s="33">
        <f t="shared" si="38"/>
        <v>0</v>
      </c>
      <c r="M196" s="33">
        <f t="shared" si="38"/>
        <v>0</v>
      </c>
      <c r="N196" s="33">
        <f t="shared" si="38"/>
        <v>0</v>
      </c>
      <c r="O196" s="33">
        <f t="shared" si="38"/>
        <v>0</v>
      </c>
      <c r="P196" s="33">
        <f t="shared" si="38"/>
        <v>0</v>
      </c>
      <c r="Q196" s="33">
        <f t="shared" si="38"/>
        <v>0</v>
      </c>
      <c r="R196" s="214">
        <f t="shared" si="38"/>
        <v>0</v>
      </c>
    </row>
    <row r="197" spans="1:18" ht="0.75" customHeight="1" hidden="1">
      <c r="A197" s="212" t="s">
        <v>183</v>
      </c>
      <c r="B197" s="163" t="s">
        <v>258</v>
      </c>
      <c r="C197" s="163" t="s">
        <v>104</v>
      </c>
      <c r="D197" s="53">
        <v>1030</v>
      </c>
      <c r="E197" s="57" t="s">
        <v>194</v>
      </c>
      <c r="F197" s="46"/>
      <c r="G197" s="46"/>
      <c r="H197" s="4"/>
      <c r="I197" s="4"/>
      <c r="J197" s="4"/>
      <c r="K197" s="2">
        <f>L197+O197</f>
        <v>0</v>
      </c>
      <c r="L197" s="4"/>
      <c r="M197" s="4"/>
      <c r="N197" s="4"/>
      <c r="O197" s="4"/>
      <c r="P197" s="4"/>
      <c r="Q197" s="4"/>
      <c r="R197" s="189">
        <f>F197+K197</f>
        <v>0</v>
      </c>
    </row>
    <row r="198" spans="1:18" ht="76.5" hidden="1">
      <c r="A198" s="212" t="s">
        <v>184</v>
      </c>
      <c r="B198" s="163" t="s">
        <v>259</v>
      </c>
      <c r="C198" s="163" t="s">
        <v>106</v>
      </c>
      <c r="D198" s="53">
        <v>1070</v>
      </c>
      <c r="E198" s="57" t="s">
        <v>198</v>
      </c>
      <c r="F198" s="46"/>
      <c r="G198" s="46"/>
      <c r="H198" s="4"/>
      <c r="I198" s="4"/>
      <c r="J198" s="4"/>
      <c r="K198" s="2">
        <f>L198+O198</f>
        <v>0</v>
      </c>
      <c r="L198" s="4"/>
      <c r="M198" s="4"/>
      <c r="N198" s="4"/>
      <c r="O198" s="4"/>
      <c r="P198" s="4"/>
      <c r="Q198" s="4"/>
      <c r="R198" s="189">
        <f>F198+K198</f>
        <v>0</v>
      </c>
    </row>
    <row r="199" spans="1:18" ht="38.25" hidden="1">
      <c r="A199" s="212" t="s">
        <v>4</v>
      </c>
      <c r="B199" s="163" t="s">
        <v>5</v>
      </c>
      <c r="C199" s="156" t="s">
        <v>107</v>
      </c>
      <c r="D199" s="167">
        <v>1070</v>
      </c>
      <c r="E199" s="57" t="s">
        <v>342</v>
      </c>
      <c r="F199" s="46"/>
      <c r="G199" s="46"/>
      <c r="H199" s="4"/>
      <c r="I199" s="4"/>
      <c r="J199" s="4"/>
      <c r="K199" s="2">
        <f>L199+O199</f>
        <v>0</v>
      </c>
      <c r="L199" s="4"/>
      <c r="M199" s="4"/>
      <c r="N199" s="4"/>
      <c r="O199" s="4"/>
      <c r="P199" s="4"/>
      <c r="Q199" s="4"/>
      <c r="R199" s="189">
        <f>F199+K199</f>
        <v>0</v>
      </c>
    </row>
    <row r="200" spans="1:18" ht="63.75" hidden="1">
      <c r="A200" s="212" t="s">
        <v>184</v>
      </c>
      <c r="B200" s="163" t="s">
        <v>259</v>
      </c>
      <c r="C200" s="163"/>
      <c r="D200" s="167">
        <v>1070</v>
      </c>
      <c r="E200" s="161" t="s">
        <v>200</v>
      </c>
      <c r="F200" s="46"/>
      <c r="G200" s="46"/>
      <c r="H200" s="4"/>
      <c r="I200" s="4"/>
      <c r="J200" s="4"/>
      <c r="K200" s="2">
        <f>L200+O200</f>
        <v>0</v>
      </c>
      <c r="L200" s="4"/>
      <c r="M200" s="4"/>
      <c r="N200" s="4"/>
      <c r="O200" s="4"/>
      <c r="P200" s="4"/>
      <c r="Q200" s="4"/>
      <c r="R200" s="189">
        <f>F200+K200</f>
        <v>0</v>
      </c>
    </row>
    <row r="201" spans="1:18" ht="51">
      <c r="A201" s="206" t="s">
        <v>11</v>
      </c>
      <c r="B201" s="77" t="s">
        <v>260</v>
      </c>
      <c r="C201" s="77"/>
      <c r="D201" s="53"/>
      <c r="E201" s="257" t="s">
        <v>484</v>
      </c>
      <c r="F201" s="2">
        <f>F202+F203+F204+F205+F206+F207+F208</f>
        <v>83211623</v>
      </c>
      <c r="G201" s="2">
        <f>G202+G203+G204+G205+G206+G207+G208</f>
        <v>83211623</v>
      </c>
      <c r="H201" s="2">
        <f aca="true" t="shared" si="39" ref="H201:R201">H202+H203+H204+H205+H206+H207+H208</f>
        <v>0</v>
      </c>
      <c r="I201" s="2">
        <f t="shared" si="39"/>
        <v>0</v>
      </c>
      <c r="J201" s="2">
        <f t="shared" si="39"/>
        <v>0</v>
      </c>
      <c r="K201" s="2">
        <f t="shared" si="39"/>
        <v>0</v>
      </c>
      <c r="L201" s="2">
        <f t="shared" si="39"/>
        <v>0</v>
      </c>
      <c r="M201" s="2">
        <f t="shared" si="39"/>
        <v>0</v>
      </c>
      <c r="N201" s="2">
        <f t="shared" si="39"/>
        <v>0</v>
      </c>
      <c r="O201" s="2">
        <f t="shared" si="39"/>
        <v>0</v>
      </c>
      <c r="P201" s="2">
        <f t="shared" si="39"/>
        <v>0</v>
      </c>
      <c r="Q201" s="2">
        <f t="shared" si="39"/>
        <v>0</v>
      </c>
      <c r="R201" s="2">
        <f t="shared" si="39"/>
        <v>83211623</v>
      </c>
    </row>
    <row r="202" spans="1:18" ht="25.5">
      <c r="A202" s="212" t="s">
        <v>12</v>
      </c>
      <c r="B202" s="163" t="s">
        <v>261</v>
      </c>
      <c r="C202" s="53" t="s">
        <v>108</v>
      </c>
      <c r="D202" s="167">
        <v>1040</v>
      </c>
      <c r="E202" s="57" t="s">
        <v>335</v>
      </c>
      <c r="F202" s="37">
        <v>977320</v>
      </c>
      <c r="G202" s="37">
        <v>977320</v>
      </c>
      <c r="H202" s="4"/>
      <c r="I202" s="4"/>
      <c r="J202" s="4"/>
      <c r="K202" s="2">
        <f aca="true" t="shared" si="40" ref="K202:K208">L202+O202</f>
        <v>0</v>
      </c>
      <c r="L202" s="4"/>
      <c r="M202" s="4"/>
      <c r="N202" s="4"/>
      <c r="O202" s="4"/>
      <c r="P202" s="4"/>
      <c r="Q202" s="4"/>
      <c r="R202" s="215">
        <f aca="true" t="shared" si="41" ref="R202:R214">F202+K202</f>
        <v>977320</v>
      </c>
    </row>
    <row r="203" spans="1:18" ht="14.25">
      <c r="A203" s="212" t="s">
        <v>13</v>
      </c>
      <c r="B203" s="163" t="s">
        <v>262</v>
      </c>
      <c r="C203" s="53" t="s">
        <v>109</v>
      </c>
      <c r="D203" s="167">
        <v>1040</v>
      </c>
      <c r="E203" s="57" t="s">
        <v>340</v>
      </c>
      <c r="F203" s="7">
        <v>185760</v>
      </c>
      <c r="G203" s="7">
        <v>185760</v>
      </c>
      <c r="H203" s="4"/>
      <c r="I203" s="4"/>
      <c r="J203" s="4"/>
      <c r="K203" s="2">
        <f t="shared" si="40"/>
        <v>0</v>
      </c>
      <c r="L203" s="4"/>
      <c r="M203" s="4"/>
      <c r="N203" s="4"/>
      <c r="O203" s="4"/>
      <c r="P203" s="4"/>
      <c r="Q203" s="4"/>
      <c r="R203" s="215">
        <f t="shared" si="41"/>
        <v>185760</v>
      </c>
    </row>
    <row r="204" spans="1:18" ht="14.25">
      <c r="A204" s="212" t="s">
        <v>14</v>
      </c>
      <c r="B204" s="163" t="s">
        <v>263</v>
      </c>
      <c r="C204" s="53" t="s">
        <v>110</v>
      </c>
      <c r="D204" s="167">
        <v>1040</v>
      </c>
      <c r="E204" s="57" t="s">
        <v>336</v>
      </c>
      <c r="F204" s="37">
        <v>50453836</v>
      </c>
      <c r="G204" s="37">
        <v>50453836</v>
      </c>
      <c r="H204" s="4"/>
      <c r="I204" s="4"/>
      <c r="J204" s="4"/>
      <c r="K204" s="2">
        <f t="shared" si="40"/>
        <v>0</v>
      </c>
      <c r="L204" s="4"/>
      <c r="M204" s="4"/>
      <c r="N204" s="4"/>
      <c r="O204" s="4"/>
      <c r="P204" s="4"/>
      <c r="Q204" s="4"/>
      <c r="R204" s="215">
        <f t="shared" si="41"/>
        <v>50453836</v>
      </c>
    </row>
    <row r="205" spans="1:18" ht="25.5">
      <c r="A205" s="212" t="s">
        <v>15</v>
      </c>
      <c r="B205" s="163" t="s">
        <v>264</v>
      </c>
      <c r="C205" s="53" t="s">
        <v>111</v>
      </c>
      <c r="D205" s="167">
        <v>1040</v>
      </c>
      <c r="E205" s="57" t="s">
        <v>337</v>
      </c>
      <c r="F205" s="37">
        <v>7523746</v>
      </c>
      <c r="G205" s="37">
        <v>7523746</v>
      </c>
      <c r="H205" s="4"/>
      <c r="I205" s="4"/>
      <c r="J205" s="4"/>
      <c r="K205" s="2">
        <f t="shared" si="40"/>
        <v>0</v>
      </c>
      <c r="L205" s="4"/>
      <c r="M205" s="4"/>
      <c r="N205" s="4"/>
      <c r="O205" s="4"/>
      <c r="P205" s="4"/>
      <c r="Q205" s="4"/>
      <c r="R205" s="215">
        <f t="shared" si="41"/>
        <v>7523746</v>
      </c>
    </row>
    <row r="206" spans="1:18" ht="25.5">
      <c r="A206" s="212" t="s">
        <v>16</v>
      </c>
      <c r="B206" s="163" t="s">
        <v>265</v>
      </c>
      <c r="C206" s="53" t="s">
        <v>112</v>
      </c>
      <c r="D206" s="167">
        <v>1040</v>
      </c>
      <c r="E206" s="57" t="s">
        <v>338</v>
      </c>
      <c r="F206" s="37">
        <v>13314224</v>
      </c>
      <c r="G206" s="37">
        <v>13314224</v>
      </c>
      <c r="H206" s="4"/>
      <c r="I206" s="4"/>
      <c r="J206" s="4"/>
      <c r="K206" s="2">
        <f t="shared" si="40"/>
        <v>0</v>
      </c>
      <c r="L206" s="4"/>
      <c r="M206" s="4"/>
      <c r="N206" s="4"/>
      <c r="O206" s="4"/>
      <c r="P206" s="4"/>
      <c r="Q206" s="4"/>
      <c r="R206" s="215">
        <f t="shared" si="41"/>
        <v>13314224</v>
      </c>
    </row>
    <row r="207" spans="1:18" ht="25.5">
      <c r="A207" s="212" t="s">
        <v>17</v>
      </c>
      <c r="B207" s="163" t="s">
        <v>266</v>
      </c>
      <c r="C207" s="53" t="s">
        <v>113</v>
      </c>
      <c r="D207" s="167">
        <v>1040</v>
      </c>
      <c r="E207" s="57" t="s">
        <v>339</v>
      </c>
      <c r="F207" s="7">
        <v>470460</v>
      </c>
      <c r="G207" s="7">
        <v>470460</v>
      </c>
      <c r="H207" s="4"/>
      <c r="I207" s="4"/>
      <c r="J207" s="4"/>
      <c r="K207" s="2">
        <f t="shared" si="40"/>
        <v>0</v>
      </c>
      <c r="L207" s="4"/>
      <c r="M207" s="4"/>
      <c r="N207" s="4"/>
      <c r="O207" s="4"/>
      <c r="P207" s="4"/>
      <c r="Q207" s="4"/>
      <c r="R207" s="215">
        <f t="shared" si="41"/>
        <v>470460</v>
      </c>
    </row>
    <row r="208" spans="1:18" ht="25.5">
      <c r="A208" s="212" t="s">
        <v>18</v>
      </c>
      <c r="B208" s="163" t="s">
        <v>267</v>
      </c>
      <c r="C208" s="53" t="s">
        <v>114</v>
      </c>
      <c r="D208" s="167">
        <v>1040</v>
      </c>
      <c r="E208" s="57" t="s">
        <v>341</v>
      </c>
      <c r="F208" s="7">
        <v>10286277</v>
      </c>
      <c r="G208" s="7">
        <v>10286277</v>
      </c>
      <c r="H208" s="4"/>
      <c r="I208" s="4"/>
      <c r="J208" s="4"/>
      <c r="K208" s="2">
        <f t="shared" si="40"/>
        <v>0</v>
      </c>
      <c r="L208" s="4"/>
      <c r="M208" s="4"/>
      <c r="N208" s="4"/>
      <c r="O208" s="4"/>
      <c r="P208" s="4"/>
      <c r="Q208" s="4"/>
      <c r="R208" s="215">
        <f t="shared" si="41"/>
        <v>10286277</v>
      </c>
    </row>
    <row r="209" spans="1:18" ht="161.25" customHeight="1">
      <c r="A209" s="264" t="s">
        <v>19</v>
      </c>
      <c r="B209" s="265">
        <v>3080</v>
      </c>
      <c r="C209" s="159" t="s">
        <v>320</v>
      </c>
      <c r="D209" s="105">
        <v>1010</v>
      </c>
      <c r="E209" s="257" t="s">
        <v>506</v>
      </c>
      <c r="F209" s="2">
        <f>F210+F211+F212+F213+F214</f>
        <v>23688850</v>
      </c>
      <c r="G209" s="2">
        <f>G210+G211+G212+G213+G214</f>
        <v>23688850</v>
      </c>
      <c r="H209" s="2">
        <f aca="true" t="shared" si="42" ref="H209:R209">H210+H211+H212+H213+H214</f>
        <v>0</v>
      </c>
      <c r="I209" s="2">
        <f t="shared" si="42"/>
        <v>0</v>
      </c>
      <c r="J209" s="2">
        <f t="shared" si="42"/>
        <v>0</v>
      </c>
      <c r="K209" s="2">
        <f t="shared" si="42"/>
        <v>0</v>
      </c>
      <c r="L209" s="2">
        <f t="shared" si="42"/>
        <v>0</v>
      </c>
      <c r="M209" s="2">
        <f t="shared" si="42"/>
        <v>0</v>
      </c>
      <c r="N209" s="2">
        <f t="shared" si="42"/>
        <v>0</v>
      </c>
      <c r="O209" s="2">
        <f t="shared" si="42"/>
        <v>0</v>
      </c>
      <c r="P209" s="2">
        <f t="shared" si="42"/>
        <v>0</v>
      </c>
      <c r="Q209" s="2">
        <f t="shared" si="42"/>
        <v>0</v>
      </c>
      <c r="R209" s="2">
        <f t="shared" si="42"/>
        <v>23688850</v>
      </c>
    </row>
    <row r="210" spans="1:18" ht="38.25">
      <c r="A210" s="216" t="s">
        <v>509</v>
      </c>
      <c r="B210" s="168">
        <v>3083</v>
      </c>
      <c r="C210" s="52" t="s">
        <v>320</v>
      </c>
      <c r="D210" s="266">
        <v>1010</v>
      </c>
      <c r="E210" s="269" t="s">
        <v>485</v>
      </c>
      <c r="F210" s="76">
        <v>1414696</v>
      </c>
      <c r="G210" s="76">
        <v>1414696</v>
      </c>
      <c r="H210" s="52"/>
      <c r="I210" s="52"/>
      <c r="J210" s="52"/>
      <c r="K210" s="52"/>
      <c r="L210" s="52"/>
      <c r="M210" s="52"/>
      <c r="N210" s="52"/>
      <c r="O210" s="52"/>
      <c r="P210" s="52"/>
      <c r="Q210" s="52"/>
      <c r="R210" s="215">
        <f t="shared" si="41"/>
        <v>1414696</v>
      </c>
    </row>
    <row r="211" spans="1:18" ht="51">
      <c r="A211" s="216" t="s">
        <v>510</v>
      </c>
      <c r="B211" s="168">
        <v>3084</v>
      </c>
      <c r="C211" s="52"/>
      <c r="D211" s="266">
        <v>1010</v>
      </c>
      <c r="E211" s="239" t="s">
        <v>514</v>
      </c>
      <c r="F211" s="271">
        <v>1050000</v>
      </c>
      <c r="G211" s="76">
        <v>1050000</v>
      </c>
      <c r="H211" s="52"/>
      <c r="I211" s="52"/>
      <c r="J211" s="52"/>
      <c r="K211" s="52"/>
      <c r="L211" s="52"/>
      <c r="M211" s="52"/>
      <c r="N211" s="52"/>
      <c r="O211" s="52"/>
      <c r="P211" s="52"/>
      <c r="Q211" s="52"/>
      <c r="R211" s="215">
        <f t="shared" si="41"/>
        <v>1050000</v>
      </c>
    </row>
    <row r="212" spans="1:18" ht="52.5" customHeight="1">
      <c r="A212" s="216" t="s">
        <v>511</v>
      </c>
      <c r="B212" s="168">
        <v>3085</v>
      </c>
      <c r="C212" s="52"/>
      <c r="D212" s="267">
        <v>1010</v>
      </c>
      <c r="E212" s="268" t="s">
        <v>515</v>
      </c>
      <c r="F212" s="272">
        <v>19079</v>
      </c>
      <c r="G212" s="270">
        <v>19079</v>
      </c>
      <c r="H212" s="52"/>
      <c r="I212" s="52"/>
      <c r="J212" s="52"/>
      <c r="K212" s="52"/>
      <c r="L212" s="52"/>
      <c r="M212" s="52"/>
      <c r="N212" s="52"/>
      <c r="O212" s="52"/>
      <c r="P212" s="52"/>
      <c r="Q212" s="52"/>
      <c r="R212" s="215">
        <f t="shared" si="41"/>
        <v>19079</v>
      </c>
    </row>
    <row r="213" spans="1:18" ht="51">
      <c r="A213" s="216" t="s">
        <v>512</v>
      </c>
      <c r="B213" s="168">
        <v>3082</v>
      </c>
      <c r="C213" s="54"/>
      <c r="D213" s="266">
        <v>1010</v>
      </c>
      <c r="E213" s="269" t="s">
        <v>513</v>
      </c>
      <c r="F213" s="7">
        <v>1899704</v>
      </c>
      <c r="G213" s="7">
        <v>1899704</v>
      </c>
      <c r="H213" s="33"/>
      <c r="I213" s="33"/>
      <c r="J213" s="33"/>
      <c r="K213" s="2">
        <f>L213+O213</f>
        <v>0</v>
      </c>
      <c r="L213" s="33"/>
      <c r="M213" s="33"/>
      <c r="N213" s="2"/>
      <c r="O213" s="2"/>
      <c r="P213" s="2"/>
      <c r="Q213" s="2"/>
      <c r="R213" s="215">
        <f t="shared" si="41"/>
        <v>1899704</v>
      </c>
    </row>
    <row r="214" spans="1:18" ht="38.25" customHeight="1">
      <c r="A214" s="212" t="s">
        <v>507</v>
      </c>
      <c r="B214" s="163" t="s">
        <v>508</v>
      </c>
      <c r="C214" s="53" t="s">
        <v>119</v>
      </c>
      <c r="D214" s="167">
        <v>1010</v>
      </c>
      <c r="E214" s="269" t="s">
        <v>479</v>
      </c>
      <c r="F214" s="37">
        <v>19305371</v>
      </c>
      <c r="G214" s="37">
        <v>19305371</v>
      </c>
      <c r="H214" s="4"/>
      <c r="I214" s="4"/>
      <c r="J214" s="4"/>
      <c r="K214" s="2">
        <f>L214+O214</f>
        <v>0</v>
      </c>
      <c r="L214" s="4"/>
      <c r="M214" s="4"/>
      <c r="N214" s="4"/>
      <c r="O214" s="4"/>
      <c r="P214" s="4"/>
      <c r="Q214" s="4"/>
      <c r="R214" s="215">
        <f t="shared" si="41"/>
        <v>19305371</v>
      </c>
    </row>
    <row r="215" spans="1:18" ht="81.75" customHeight="1">
      <c r="A215" s="206" t="s">
        <v>20</v>
      </c>
      <c r="B215" s="77" t="s">
        <v>380</v>
      </c>
      <c r="C215" s="77"/>
      <c r="D215" s="167">
        <v>1010</v>
      </c>
      <c r="E215" s="269" t="s">
        <v>486</v>
      </c>
      <c r="F215" s="2">
        <v>143122</v>
      </c>
      <c r="G215" s="2">
        <v>143122</v>
      </c>
      <c r="H215" s="33">
        <f aca="true" t="shared" si="43" ref="H215:Q215">H216</f>
        <v>0</v>
      </c>
      <c r="I215" s="33">
        <f t="shared" si="43"/>
        <v>0</v>
      </c>
      <c r="J215" s="33"/>
      <c r="K215" s="33">
        <f t="shared" si="43"/>
        <v>0</v>
      </c>
      <c r="L215" s="33">
        <f t="shared" si="43"/>
        <v>0</v>
      </c>
      <c r="M215" s="33">
        <f t="shared" si="43"/>
        <v>0</v>
      </c>
      <c r="N215" s="33">
        <f t="shared" si="43"/>
        <v>0</v>
      </c>
      <c r="O215" s="33">
        <f t="shared" si="43"/>
        <v>0</v>
      </c>
      <c r="P215" s="33">
        <f t="shared" si="43"/>
        <v>0</v>
      </c>
      <c r="Q215" s="33">
        <f t="shared" si="43"/>
        <v>0</v>
      </c>
      <c r="R215" s="189">
        <f aca="true" t="shared" si="44" ref="R215:R223">F215+K215</f>
        <v>143122</v>
      </c>
    </row>
    <row r="216" spans="1:18" ht="53.25" customHeight="1" hidden="1">
      <c r="A216" s="212"/>
      <c r="B216" s="163"/>
      <c r="C216" s="163"/>
      <c r="D216" s="167"/>
      <c r="E216" s="57"/>
      <c r="F216" s="37"/>
      <c r="G216" s="263"/>
      <c r="H216" s="4"/>
      <c r="I216" s="4"/>
      <c r="J216" s="4"/>
      <c r="K216" s="2">
        <f>L216+O216</f>
        <v>0</v>
      </c>
      <c r="L216" s="4"/>
      <c r="M216" s="4"/>
      <c r="N216" s="4"/>
      <c r="O216" s="4"/>
      <c r="P216" s="4"/>
      <c r="Q216" s="4"/>
      <c r="R216" s="189">
        <f t="shared" si="44"/>
        <v>0</v>
      </c>
    </row>
    <row r="217" spans="1:18" ht="12.75" hidden="1">
      <c r="A217" s="188"/>
      <c r="B217" s="52"/>
      <c r="C217" s="52"/>
      <c r="D217" s="169"/>
      <c r="E217" s="52"/>
      <c r="F217" s="76"/>
      <c r="G217" s="76"/>
      <c r="H217" s="52"/>
      <c r="I217" s="52"/>
      <c r="J217" s="52"/>
      <c r="K217" s="2">
        <f>L217+O217</f>
        <v>0</v>
      </c>
      <c r="L217" s="52"/>
      <c r="M217" s="52"/>
      <c r="N217" s="52"/>
      <c r="O217" s="52"/>
      <c r="P217" s="52"/>
      <c r="Q217" s="52"/>
      <c r="R217" s="189">
        <f t="shared" si="44"/>
        <v>0</v>
      </c>
    </row>
    <row r="218" spans="1:18" ht="25.5" hidden="1">
      <c r="A218" s="188"/>
      <c r="B218" s="52"/>
      <c r="C218" s="52"/>
      <c r="D218" s="170" t="s">
        <v>120</v>
      </c>
      <c r="E218" s="99" t="s">
        <v>121</v>
      </c>
      <c r="F218" s="2">
        <f>F200</f>
        <v>0</v>
      </c>
      <c r="G218" s="2"/>
      <c r="H218" s="2">
        <f>H200</f>
        <v>0</v>
      </c>
      <c r="I218" s="2">
        <v>0</v>
      </c>
      <c r="J218" s="2"/>
      <c r="K218" s="2">
        <f>L218+O218</f>
        <v>0</v>
      </c>
      <c r="L218" s="2">
        <f>L200</f>
        <v>0</v>
      </c>
      <c r="M218" s="2">
        <f>M200</f>
        <v>0</v>
      </c>
      <c r="N218" s="2">
        <f>N200</f>
        <v>0</v>
      </c>
      <c r="O218" s="2">
        <f>O200</f>
        <v>0</v>
      </c>
      <c r="P218" s="2">
        <f>P200</f>
        <v>0</v>
      </c>
      <c r="Q218" s="2"/>
      <c r="R218" s="189">
        <f t="shared" si="44"/>
        <v>0</v>
      </c>
    </row>
    <row r="219" spans="1:18" ht="51" hidden="1">
      <c r="A219" s="206" t="s">
        <v>6</v>
      </c>
      <c r="B219" s="77" t="s">
        <v>30</v>
      </c>
      <c r="C219" s="52"/>
      <c r="D219" s="105">
        <v>1040</v>
      </c>
      <c r="E219" s="225" t="s">
        <v>403</v>
      </c>
      <c r="F219" s="159"/>
      <c r="G219" s="159"/>
      <c r="H219" s="52"/>
      <c r="I219" s="52"/>
      <c r="J219" s="52"/>
      <c r="K219" s="2">
        <f>L219+O219</f>
        <v>0</v>
      </c>
      <c r="L219" s="52"/>
      <c r="M219" s="52"/>
      <c r="N219" s="52"/>
      <c r="O219" s="52"/>
      <c r="P219" s="52"/>
      <c r="Q219" s="52"/>
      <c r="R219" s="189">
        <f t="shared" si="44"/>
        <v>0</v>
      </c>
    </row>
    <row r="220" spans="1:18" ht="191.25" hidden="1">
      <c r="A220" s="206" t="s">
        <v>7</v>
      </c>
      <c r="B220" s="77" t="s">
        <v>8</v>
      </c>
      <c r="C220" s="52"/>
      <c r="D220" s="105">
        <v>1060</v>
      </c>
      <c r="E220" s="239" t="s">
        <v>9</v>
      </c>
      <c r="F220" s="159"/>
      <c r="G220" s="159"/>
      <c r="H220" s="52"/>
      <c r="I220" s="52"/>
      <c r="J220" s="52"/>
      <c r="K220" s="2">
        <f>L220+O220</f>
        <v>0</v>
      </c>
      <c r="L220" s="52"/>
      <c r="M220" s="52"/>
      <c r="N220" s="52"/>
      <c r="O220" s="52"/>
      <c r="P220" s="52"/>
      <c r="Q220" s="52"/>
      <c r="R220" s="189">
        <f t="shared" si="44"/>
        <v>0</v>
      </c>
    </row>
    <row r="221" spans="1:18" s="6" customFormat="1" ht="2.25" customHeight="1" hidden="1">
      <c r="A221" s="69" t="s">
        <v>453</v>
      </c>
      <c r="B221" s="70">
        <v>7380</v>
      </c>
      <c r="C221" s="164">
        <v>180109</v>
      </c>
      <c r="D221" s="171" t="s">
        <v>280</v>
      </c>
      <c r="E221" s="99" t="s">
        <v>454</v>
      </c>
      <c r="F221" s="2"/>
      <c r="G221" s="2"/>
      <c r="H221" s="2"/>
      <c r="I221" s="2"/>
      <c r="J221" s="2"/>
      <c r="K221" s="2"/>
      <c r="L221" s="2"/>
      <c r="M221" s="2"/>
      <c r="N221" s="2"/>
      <c r="O221" s="2"/>
      <c r="P221" s="2"/>
      <c r="Q221" s="2">
        <f>Q224+Q230</f>
        <v>0</v>
      </c>
      <c r="R221" s="189">
        <f t="shared" si="44"/>
        <v>0</v>
      </c>
    </row>
    <row r="222" spans="1:18" s="6" customFormat="1" ht="15">
      <c r="A222" s="69" t="s">
        <v>494</v>
      </c>
      <c r="B222" s="70">
        <v>3240</v>
      </c>
      <c r="C222" s="164"/>
      <c r="D222" s="171">
        <v>1090</v>
      </c>
      <c r="E222" s="172" t="s">
        <v>495</v>
      </c>
      <c r="F222" s="2">
        <v>37500</v>
      </c>
      <c r="G222" s="2">
        <v>37500</v>
      </c>
      <c r="H222" s="2"/>
      <c r="I222" s="2"/>
      <c r="J222" s="2"/>
      <c r="K222" s="2"/>
      <c r="L222" s="2"/>
      <c r="M222" s="2"/>
      <c r="N222" s="2"/>
      <c r="O222" s="2"/>
      <c r="P222" s="2"/>
      <c r="Q222" s="2"/>
      <c r="R222" s="189">
        <f t="shared" si="44"/>
        <v>37500</v>
      </c>
    </row>
    <row r="223" spans="1:18" s="6" customFormat="1" ht="32.25" customHeight="1">
      <c r="A223" s="73" t="s">
        <v>496</v>
      </c>
      <c r="B223" s="74">
        <v>3242</v>
      </c>
      <c r="C223" s="164"/>
      <c r="D223" s="125">
        <v>1090</v>
      </c>
      <c r="E223" s="239" t="s">
        <v>0</v>
      </c>
      <c r="F223" s="2">
        <f>F224+F225+F226+F227+F228+F229</f>
        <v>37500</v>
      </c>
      <c r="G223" s="2">
        <f>G224+G225+G226+G227+G228+G229</f>
        <v>37500</v>
      </c>
      <c r="H223" s="2"/>
      <c r="I223" s="2"/>
      <c r="J223" s="2"/>
      <c r="K223" s="2"/>
      <c r="L223" s="2"/>
      <c r="M223" s="2"/>
      <c r="N223" s="2"/>
      <c r="O223" s="2"/>
      <c r="P223" s="2"/>
      <c r="Q223" s="2"/>
      <c r="R223" s="205">
        <f t="shared" si="44"/>
        <v>37500</v>
      </c>
    </row>
    <row r="224" spans="1:18" ht="25.5" hidden="1">
      <c r="A224" s="302"/>
      <c r="B224" s="282"/>
      <c r="C224" s="305" t="s">
        <v>357</v>
      </c>
      <c r="D224" s="283"/>
      <c r="E224" s="173" t="s">
        <v>455</v>
      </c>
      <c r="F224" s="7"/>
      <c r="G224" s="7"/>
      <c r="H224" s="4">
        <v>0</v>
      </c>
      <c r="I224" s="4">
        <v>0</v>
      </c>
      <c r="J224" s="4"/>
      <c r="K224" s="2">
        <f>L224+O224</f>
        <v>0</v>
      </c>
      <c r="L224" s="16"/>
      <c r="M224" s="16"/>
      <c r="N224" s="16"/>
      <c r="O224" s="4"/>
      <c r="P224" s="4"/>
      <c r="Q224" s="4"/>
      <c r="R224" s="189">
        <f aca="true" t="shared" si="45" ref="R224:R247">F224+K224</f>
        <v>0</v>
      </c>
    </row>
    <row r="225" spans="1:18" ht="38.25" hidden="1">
      <c r="A225" s="302"/>
      <c r="B225" s="282"/>
      <c r="C225" s="306"/>
      <c r="D225" s="273"/>
      <c r="E225" s="173" t="s">
        <v>456</v>
      </c>
      <c r="F225" s="7"/>
      <c r="G225" s="7"/>
      <c r="H225" s="4"/>
      <c r="I225" s="4"/>
      <c r="J225" s="4"/>
      <c r="K225" s="2"/>
      <c r="L225" s="16"/>
      <c r="M225" s="16"/>
      <c r="N225" s="16"/>
      <c r="O225" s="4"/>
      <c r="P225" s="4"/>
      <c r="Q225" s="4"/>
      <c r="R225" s="189">
        <f t="shared" si="45"/>
        <v>0</v>
      </c>
    </row>
    <row r="226" spans="1:18" ht="102" hidden="1">
      <c r="A226" s="206"/>
      <c r="B226" s="77"/>
      <c r="C226" s="83"/>
      <c r="D226" s="84"/>
      <c r="E226" s="72" t="s">
        <v>396</v>
      </c>
      <c r="F226" s="7"/>
      <c r="G226" s="7"/>
      <c r="H226" s="4"/>
      <c r="I226" s="4"/>
      <c r="J226" s="4"/>
      <c r="K226" s="2"/>
      <c r="L226" s="16"/>
      <c r="M226" s="16"/>
      <c r="N226" s="16"/>
      <c r="O226" s="4"/>
      <c r="P226" s="4"/>
      <c r="Q226" s="4"/>
      <c r="R226" s="189">
        <f t="shared" si="45"/>
        <v>0</v>
      </c>
    </row>
    <row r="227" spans="1:18" ht="114.75" customHeight="1" hidden="1">
      <c r="A227" s="206"/>
      <c r="B227" s="77"/>
      <c r="C227" s="83"/>
      <c r="D227" s="84"/>
      <c r="E227" s="72" t="s">
        <v>395</v>
      </c>
      <c r="F227" s="7"/>
      <c r="G227" s="7"/>
      <c r="H227" s="4"/>
      <c r="I227" s="4"/>
      <c r="J227" s="4"/>
      <c r="K227" s="2"/>
      <c r="L227" s="16"/>
      <c r="M227" s="16"/>
      <c r="N227" s="16"/>
      <c r="O227" s="4"/>
      <c r="P227" s="4"/>
      <c r="Q227" s="4"/>
      <c r="R227" s="189">
        <f t="shared" si="45"/>
        <v>0</v>
      </c>
    </row>
    <row r="228" spans="1:18" ht="142.5" customHeight="1">
      <c r="A228" s="206"/>
      <c r="B228" s="77"/>
      <c r="C228" s="157"/>
      <c r="D228" s="123"/>
      <c r="E228" s="232" t="s">
        <v>394</v>
      </c>
      <c r="F228" s="7">
        <v>37500</v>
      </c>
      <c r="G228" s="7">
        <v>37500</v>
      </c>
      <c r="H228" s="4"/>
      <c r="I228" s="4"/>
      <c r="J228" s="4"/>
      <c r="K228" s="2"/>
      <c r="L228" s="16"/>
      <c r="M228" s="16"/>
      <c r="N228" s="16"/>
      <c r="O228" s="4"/>
      <c r="P228" s="4"/>
      <c r="Q228" s="4"/>
      <c r="R228" s="205">
        <f t="shared" si="45"/>
        <v>37500</v>
      </c>
    </row>
    <row r="229" spans="1:18" ht="89.25" customHeight="1" hidden="1">
      <c r="A229" s="206"/>
      <c r="B229" s="77"/>
      <c r="C229" s="83"/>
      <c r="D229" s="84"/>
      <c r="E229" s="72" t="s">
        <v>69</v>
      </c>
      <c r="F229" s="7"/>
      <c r="G229" s="7"/>
      <c r="H229" s="4"/>
      <c r="I229" s="4"/>
      <c r="J229" s="4"/>
      <c r="K229" s="2"/>
      <c r="L229" s="16"/>
      <c r="M229" s="16"/>
      <c r="N229" s="16"/>
      <c r="O229" s="4"/>
      <c r="P229" s="4"/>
      <c r="Q229" s="4"/>
      <c r="R229" s="189">
        <f t="shared" si="45"/>
        <v>0</v>
      </c>
    </row>
    <row r="230" spans="1:18" ht="38.25">
      <c r="A230" s="206" t="s">
        <v>21</v>
      </c>
      <c r="B230" s="77"/>
      <c r="C230" s="77"/>
      <c r="D230" s="54"/>
      <c r="E230" s="99" t="s">
        <v>355</v>
      </c>
      <c r="F230" s="2">
        <f>F231+F234</f>
        <v>5798825</v>
      </c>
      <c r="G230" s="2">
        <f>G231+G234</f>
        <v>5798825</v>
      </c>
      <c r="H230" s="2">
        <f aca="true" t="shared" si="46" ref="H230:Q230">H231+H234</f>
        <v>4561706</v>
      </c>
      <c r="I230" s="2">
        <f t="shared" si="46"/>
        <v>172752</v>
      </c>
      <c r="J230" s="2"/>
      <c r="K230" s="2">
        <f t="shared" si="46"/>
        <v>175420</v>
      </c>
      <c r="L230" s="2">
        <f t="shared" si="46"/>
        <v>175420</v>
      </c>
      <c r="M230" s="2">
        <f t="shared" si="46"/>
        <v>122860</v>
      </c>
      <c r="N230" s="2">
        <f t="shared" si="46"/>
        <v>0</v>
      </c>
      <c r="O230" s="2">
        <f t="shared" si="46"/>
        <v>0</v>
      </c>
      <c r="P230" s="2">
        <f t="shared" si="46"/>
        <v>0</v>
      </c>
      <c r="Q230" s="2">
        <f t="shared" si="46"/>
        <v>0</v>
      </c>
      <c r="R230" s="189">
        <f t="shared" si="45"/>
        <v>5974245</v>
      </c>
    </row>
    <row r="231" spans="1:18" ht="51">
      <c r="A231" s="206" t="s">
        <v>22</v>
      </c>
      <c r="B231" s="77" t="s">
        <v>269</v>
      </c>
      <c r="C231" s="77"/>
      <c r="D231" s="54"/>
      <c r="E231" s="99" t="s">
        <v>217</v>
      </c>
      <c r="F231" s="2">
        <f>F232</f>
        <v>5798825</v>
      </c>
      <c r="G231" s="2">
        <f>G232</f>
        <v>5798825</v>
      </c>
      <c r="H231" s="2">
        <f aca="true" t="shared" si="47" ref="H231:R231">H232</f>
        <v>4561706</v>
      </c>
      <c r="I231" s="2">
        <f t="shared" si="47"/>
        <v>172752</v>
      </c>
      <c r="J231" s="2"/>
      <c r="K231" s="2">
        <f t="shared" si="47"/>
        <v>175420</v>
      </c>
      <c r="L231" s="2">
        <f t="shared" si="47"/>
        <v>175420</v>
      </c>
      <c r="M231" s="2">
        <f t="shared" si="47"/>
        <v>122860</v>
      </c>
      <c r="N231" s="2">
        <f t="shared" si="47"/>
        <v>0</v>
      </c>
      <c r="O231" s="2">
        <f t="shared" si="47"/>
        <v>0</v>
      </c>
      <c r="P231" s="2">
        <f t="shared" si="47"/>
        <v>0</v>
      </c>
      <c r="Q231" s="2">
        <f t="shared" si="47"/>
        <v>0</v>
      </c>
      <c r="R231" s="189">
        <f t="shared" si="47"/>
        <v>5974245</v>
      </c>
    </row>
    <row r="232" spans="1:18" ht="51">
      <c r="A232" s="212" t="s">
        <v>23</v>
      </c>
      <c r="B232" s="163" t="s">
        <v>270</v>
      </c>
      <c r="C232" s="163" t="s">
        <v>118</v>
      </c>
      <c r="D232" s="262">
        <v>1020</v>
      </c>
      <c r="E232" s="126" t="s">
        <v>176</v>
      </c>
      <c r="F232" s="37">
        <v>5798825</v>
      </c>
      <c r="G232" s="37">
        <v>5798825</v>
      </c>
      <c r="H232" s="7">
        <v>4561706</v>
      </c>
      <c r="I232" s="7">
        <v>172752</v>
      </c>
      <c r="J232" s="7"/>
      <c r="K232" s="2">
        <f>L232+O232</f>
        <v>175420</v>
      </c>
      <c r="L232" s="7">
        <v>175420</v>
      </c>
      <c r="M232" s="7">
        <v>122860</v>
      </c>
      <c r="N232" s="4"/>
      <c r="O232" s="4"/>
      <c r="P232" s="4"/>
      <c r="Q232" s="4"/>
      <c r="R232" s="215">
        <f t="shared" si="45"/>
        <v>5974245</v>
      </c>
    </row>
    <row r="233" spans="1:18" ht="15" hidden="1">
      <c r="A233" s="188"/>
      <c r="B233" s="52"/>
      <c r="C233" s="77"/>
      <c r="D233" s="167"/>
      <c r="E233" s="172"/>
      <c r="F233" s="37"/>
      <c r="G233" s="37"/>
      <c r="H233" s="7"/>
      <c r="I233" s="7"/>
      <c r="J233" s="7"/>
      <c r="K233" s="2"/>
      <c r="L233" s="7"/>
      <c r="M233" s="7"/>
      <c r="N233" s="4"/>
      <c r="O233" s="4"/>
      <c r="P233" s="4"/>
      <c r="Q233" s="4"/>
      <c r="R233" s="189"/>
    </row>
    <row r="234" spans="1:18" ht="38.25" hidden="1">
      <c r="A234" s="206" t="s">
        <v>218</v>
      </c>
      <c r="B234" s="77" t="s">
        <v>268</v>
      </c>
      <c r="C234" s="156" t="s">
        <v>117</v>
      </c>
      <c r="D234" s="167">
        <v>1090</v>
      </c>
      <c r="E234" s="172" t="s">
        <v>356</v>
      </c>
      <c r="F234" s="2"/>
      <c r="G234" s="2"/>
      <c r="H234" s="4"/>
      <c r="I234" s="4"/>
      <c r="J234" s="4"/>
      <c r="K234" s="2">
        <f>K237+K238</f>
        <v>0</v>
      </c>
      <c r="L234" s="4"/>
      <c r="M234" s="4"/>
      <c r="N234" s="4"/>
      <c r="O234" s="4"/>
      <c r="P234" s="4"/>
      <c r="Q234" s="4"/>
      <c r="R234" s="189">
        <f t="shared" si="45"/>
        <v>0</v>
      </c>
    </row>
    <row r="235" spans="1:18" ht="14.25" hidden="1">
      <c r="A235" s="208"/>
      <c r="B235" s="156"/>
      <c r="C235" s="156"/>
      <c r="D235" s="53"/>
      <c r="E235" s="57"/>
      <c r="F235" s="37"/>
      <c r="G235" s="37"/>
      <c r="H235" s="4"/>
      <c r="I235" s="4"/>
      <c r="J235" s="4"/>
      <c r="K235" s="2"/>
      <c r="L235" s="4"/>
      <c r="M235" s="4"/>
      <c r="N235" s="4"/>
      <c r="O235" s="4"/>
      <c r="P235" s="4"/>
      <c r="Q235" s="4"/>
      <c r="R235" s="189">
        <f t="shared" si="45"/>
        <v>0</v>
      </c>
    </row>
    <row r="236" spans="1:18" ht="14.25" hidden="1">
      <c r="A236" s="208"/>
      <c r="B236" s="156"/>
      <c r="C236" s="156"/>
      <c r="D236" s="53"/>
      <c r="E236" s="57"/>
      <c r="F236" s="37"/>
      <c r="G236" s="37"/>
      <c r="H236" s="4"/>
      <c r="I236" s="4"/>
      <c r="J236" s="4"/>
      <c r="K236" s="2"/>
      <c r="L236" s="4"/>
      <c r="M236" s="4"/>
      <c r="N236" s="4"/>
      <c r="O236" s="4"/>
      <c r="P236" s="4"/>
      <c r="Q236" s="4"/>
      <c r="R236" s="189">
        <f t="shared" si="45"/>
        <v>0</v>
      </c>
    </row>
    <row r="237" spans="1:18" ht="13.5" customHeight="1" hidden="1">
      <c r="A237" s="207" t="s">
        <v>24</v>
      </c>
      <c r="B237" s="154"/>
      <c r="C237" s="154"/>
      <c r="D237" s="97"/>
      <c r="E237" s="98" t="s">
        <v>351</v>
      </c>
      <c r="F237" s="2">
        <f>F238</f>
        <v>0</v>
      </c>
      <c r="G237" s="2">
        <f>G238</f>
        <v>0</v>
      </c>
      <c r="H237" s="2">
        <f aca="true" t="shared" si="48" ref="H237:Q237">H238</f>
        <v>0</v>
      </c>
      <c r="I237" s="2">
        <f t="shared" si="48"/>
        <v>0</v>
      </c>
      <c r="J237" s="2"/>
      <c r="K237" s="2">
        <f t="shared" si="48"/>
        <v>0</v>
      </c>
      <c r="L237" s="2">
        <f t="shared" si="48"/>
        <v>0</v>
      </c>
      <c r="M237" s="2">
        <f t="shared" si="48"/>
        <v>0</v>
      </c>
      <c r="N237" s="2">
        <f t="shared" si="48"/>
        <v>0</v>
      </c>
      <c r="O237" s="2">
        <f t="shared" si="48"/>
        <v>0</v>
      </c>
      <c r="P237" s="2">
        <f t="shared" si="48"/>
        <v>0</v>
      </c>
      <c r="Q237" s="2">
        <f t="shared" si="48"/>
        <v>0</v>
      </c>
      <c r="R237" s="189">
        <f t="shared" si="45"/>
        <v>0</v>
      </c>
    </row>
    <row r="238" spans="1:18" ht="42.75" hidden="1">
      <c r="A238" s="207" t="s">
        <v>25</v>
      </c>
      <c r="B238" s="154"/>
      <c r="C238" s="154"/>
      <c r="D238" s="97"/>
      <c r="E238" s="98" t="s">
        <v>352</v>
      </c>
      <c r="F238" s="2">
        <f>F240+F243</f>
        <v>0</v>
      </c>
      <c r="G238" s="2">
        <f>G240+G243</f>
        <v>0</v>
      </c>
      <c r="H238" s="2">
        <f aca="true" t="shared" si="49" ref="H238:Q238">H239+H243</f>
        <v>0</v>
      </c>
      <c r="I238" s="2">
        <f t="shared" si="49"/>
        <v>0</v>
      </c>
      <c r="J238" s="2"/>
      <c r="K238" s="2">
        <f t="shared" si="49"/>
        <v>0</v>
      </c>
      <c r="L238" s="2">
        <f t="shared" si="49"/>
        <v>0</v>
      </c>
      <c r="M238" s="2">
        <f t="shared" si="49"/>
        <v>0</v>
      </c>
      <c r="N238" s="2">
        <f t="shared" si="49"/>
        <v>0</v>
      </c>
      <c r="O238" s="2">
        <f t="shared" si="49"/>
        <v>0</v>
      </c>
      <c r="P238" s="2">
        <f t="shared" si="49"/>
        <v>0</v>
      </c>
      <c r="Q238" s="2">
        <f t="shared" si="49"/>
        <v>0</v>
      </c>
      <c r="R238" s="189">
        <f t="shared" si="45"/>
        <v>0</v>
      </c>
    </row>
    <row r="239" spans="1:18" ht="38.25" hidden="1">
      <c r="A239" s="209">
        <v>2013110</v>
      </c>
      <c r="B239" s="158">
        <v>3110</v>
      </c>
      <c r="C239" s="158"/>
      <c r="D239" s="54"/>
      <c r="E239" s="99" t="s">
        <v>193</v>
      </c>
      <c r="F239" s="2">
        <f>F240+F241</f>
        <v>0</v>
      </c>
      <c r="G239" s="2"/>
      <c r="H239" s="2">
        <f>H240</f>
        <v>0</v>
      </c>
      <c r="I239" s="2">
        <f>I240</f>
        <v>0</v>
      </c>
      <c r="J239" s="2"/>
      <c r="K239" s="2">
        <v>0</v>
      </c>
      <c r="L239" s="2">
        <f>L240</f>
        <v>0</v>
      </c>
      <c r="M239" s="2">
        <f>M240</f>
        <v>0</v>
      </c>
      <c r="N239" s="2">
        <f>N240</f>
        <v>0</v>
      </c>
      <c r="O239" s="2">
        <f>O240</f>
        <v>0</v>
      </c>
      <c r="P239" s="2">
        <f>P240</f>
        <v>0</v>
      </c>
      <c r="Q239" s="4"/>
      <c r="R239" s="189">
        <f t="shared" si="45"/>
        <v>0</v>
      </c>
    </row>
    <row r="240" spans="1:18" ht="42" customHeight="1" hidden="1">
      <c r="A240" s="69">
        <v>913112</v>
      </c>
      <c r="B240" s="70">
        <v>3112</v>
      </c>
      <c r="C240" s="163" t="s">
        <v>354</v>
      </c>
      <c r="D240" s="174">
        <v>1040</v>
      </c>
      <c r="E240" s="57" t="s">
        <v>353</v>
      </c>
      <c r="F240" s="37"/>
      <c r="G240" s="37"/>
      <c r="H240" s="2">
        <v>0</v>
      </c>
      <c r="I240" s="2">
        <v>0</v>
      </c>
      <c r="J240" s="2"/>
      <c r="K240" s="2">
        <v>0</v>
      </c>
      <c r="L240" s="2">
        <v>0</v>
      </c>
      <c r="M240" s="2">
        <v>0</v>
      </c>
      <c r="N240" s="2">
        <v>0</v>
      </c>
      <c r="O240" s="2">
        <v>0</v>
      </c>
      <c r="P240" s="2">
        <v>0</v>
      </c>
      <c r="Q240" s="4"/>
      <c r="R240" s="189">
        <f t="shared" si="45"/>
        <v>0</v>
      </c>
    </row>
    <row r="241" spans="1:18" ht="12.75" hidden="1">
      <c r="A241" s="188"/>
      <c r="B241" s="52"/>
      <c r="C241" s="52"/>
      <c r="D241" s="175" t="s">
        <v>143</v>
      </c>
      <c r="E241" s="176" t="s">
        <v>144</v>
      </c>
      <c r="F241" s="37"/>
      <c r="G241" s="37"/>
      <c r="H241" s="2">
        <v>0</v>
      </c>
      <c r="I241" s="2">
        <v>0</v>
      </c>
      <c r="J241" s="2"/>
      <c r="K241" s="2">
        <v>0</v>
      </c>
      <c r="L241" s="2">
        <v>0</v>
      </c>
      <c r="M241" s="2">
        <v>0</v>
      </c>
      <c r="N241" s="2">
        <v>0</v>
      </c>
      <c r="O241" s="2">
        <v>0</v>
      </c>
      <c r="P241" s="2">
        <v>0</v>
      </c>
      <c r="Q241" s="4"/>
      <c r="R241" s="189">
        <f t="shared" si="45"/>
        <v>0</v>
      </c>
    </row>
    <row r="242" spans="1:18" ht="12.75" hidden="1">
      <c r="A242" s="188"/>
      <c r="B242" s="52"/>
      <c r="C242" s="52"/>
      <c r="D242" s="53"/>
      <c r="E242" s="99"/>
      <c r="F242" s="2"/>
      <c r="G242" s="2"/>
      <c r="H242" s="2">
        <f>H243</f>
        <v>0</v>
      </c>
      <c r="I242" s="2">
        <f>I243</f>
        <v>0</v>
      </c>
      <c r="J242" s="2"/>
      <c r="K242" s="2">
        <v>0</v>
      </c>
      <c r="L242" s="2">
        <f>L243</f>
        <v>0</v>
      </c>
      <c r="M242" s="2">
        <f>M243</f>
        <v>0</v>
      </c>
      <c r="N242" s="2">
        <f>N243</f>
        <v>0</v>
      </c>
      <c r="O242" s="2">
        <f>O243</f>
        <v>0</v>
      </c>
      <c r="P242" s="2">
        <f>P243</f>
        <v>0</v>
      </c>
      <c r="Q242" s="4"/>
      <c r="R242" s="189">
        <f t="shared" si="45"/>
        <v>0</v>
      </c>
    </row>
    <row r="243" spans="1:18" ht="51" hidden="1">
      <c r="A243" s="206" t="s">
        <v>457</v>
      </c>
      <c r="B243" s="77" t="s">
        <v>458</v>
      </c>
      <c r="C243" s="156" t="s">
        <v>79</v>
      </c>
      <c r="D243" s="123" t="s">
        <v>280</v>
      </c>
      <c r="E243" s="126" t="s">
        <v>459</v>
      </c>
      <c r="F243" s="7"/>
      <c r="G243" s="7"/>
      <c r="H243" s="4">
        <v>0</v>
      </c>
      <c r="I243" s="4">
        <v>0</v>
      </c>
      <c r="J243" s="4"/>
      <c r="K243" s="2">
        <v>0</v>
      </c>
      <c r="L243" s="4"/>
      <c r="M243" s="4"/>
      <c r="N243" s="4"/>
      <c r="O243" s="4"/>
      <c r="P243" s="4">
        <v>0</v>
      </c>
      <c r="Q243" s="4"/>
      <c r="R243" s="189">
        <f t="shared" si="45"/>
        <v>0</v>
      </c>
    </row>
    <row r="244" spans="1:18" ht="0.75" customHeight="1" hidden="1">
      <c r="A244" s="208"/>
      <c r="B244" s="156"/>
      <c r="C244" s="156"/>
      <c r="D244" s="53"/>
      <c r="E244" s="57"/>
      <c r="F244" s="31">
        <v>9930600</v>
      </c>
      <c r="G244" s="31"/>
      <c r="H244" s="31">
        <v>4759209</v>
      </c>
      <c r="I244" s="31">
        <v>856542</v>
      </c>
      <c r="J244" s="31"/>
      <c r="K244" s="32">
        <v>495840</v>
      </c>
      <c r="L244" s="31">
        <v>197840</v>
      </c>
      <c r="M244" s="31">
        <v>60000</v>
      </c>
      <c r="N244" s="31">
        <v>0</v>
      </c>
      <c r="O244" s="31">
        <v>298000</v>
      </c>
      <c r="P244" s="31">
        <v>298000</v>
      </c>
      <c r="Q244" s="31"/>
      <c r="R244" s="189">
        <f t="shared" si="45"/>
        <v>10426440</v>
      </c>
    </row>
    <row r="245" spans="1:18" ht="14.25" hidden="1">
      <c r="A245" s="208"/>
      <c r="B245" s="156"/>
      <c r="C245" s="156"/>
      <c r="D245" s="53"/>
      <c r="E245" s="57"/>
      <c r="F245" s="4">
        <f>F244-F246</f>
        <v>-6798466</v>
      </c>
      <c r="G245" s="4"/>
      <c r="H245" s="4">
        <f aca="true" t="shared" si="50" ref="H245:Q245">H244-H246</f>
        <v>-6091870</v>
      </c>
      <c r="I245" s="4">
        <f t="shared" si="50"/>
        <v>-564904</v>
      </c>
      <c r="J245" s="4"/>
      <c r="K245" s="4">
        <f t="shared" si="50"/>
        <v>231875</v>
      </c>
      <c r="L245" s="4">
        <f t="shared" si="50"/>
        <v>-66125</v>
      </c>
      <c r="M245" s="4">
        <f t="shared" si="50"/>
        <v>-5000</v>
      </c>
      <c r="N245" s="4">
        <f t="shared" si="50"/>
        <v>0</v>
      </c>
      <c r="O245" s="4">
        <f t="shared" si="50"/>
        <v>298000</v>
      </c>
      <c r="P245" s="4">
        <f t="shared" si="50"/>
        <v>298000</v>
      </c>
      <c r="Q245" s="4">
        <f t="shared" si="50"/>
        <v>0</v>
      </c>
      <c r="R245" s="189">
        <f t="shared" si="45"/>
        <v>-6566591</v>
      </c>
    </row>
    <row r="246" spans="1:18" ht="29.25" customHeight="1">
      <c r="A246" s="207" t="s">
        <v>170</v>
      </c>
      <c r="B246" s="154"/>
      <c r="C246" s="154"/>
      <c r="D246" s="97"/>
      <c r="E246" s="98" t="s">
        <v>293</v>
      </c>
      <c r="F246" s="2">
        <f>F247</f>
        <v>16729066</v>
      </c>
      <c r="G246" s="2">
        <f>G247</f>
        <v>16729066</v>
      </c>
      <c r="H246" s="2">
        <f aca="true" t="shared" si="51" ref="H246:R246">H247</f>
        <v>10851079</v>
      </c>
      <c r="I246" s="2">
        <f t="shared" si="51"/>
        <v>1421446</v>
      </c>
      <c r="J246" s="2"/>
      <c r="K246" s="2">
        <f t="shared" si="51"/>
        <v>263965</v>
      </c>
      <c r="L246" s="2">
        <f t="shared" si="51"/>
        <v>263965</v>
      </c>
      <c r="M246" s="2">
        <f t="shared" si="51"/>
        <v>65000</v>
      </c>
      <c r="N246" s="2">
        <f t="shared" si="51"/>
        <v>0</v>
      </c>
      <c r="O246" s="2">
        <f t="shared" si="51"/>
        <v>0</v>
      </c>
      <c r="P246" s="2">
        <f t="shared" si="51"/>
        <v>0</v>
      </c>
      <c r="Q246" s="2">
        <f t="shared" si="51"/>
        <v>0</v>
      </c>
      <c r="R246" s="189">
        <f t="shared" si="51"/>
        <v>16993031</v>
      </c>
    </row>
    <row r="247" spans="1:18" ht="40.5" customHeight="1">
      <c r="A247" s="207" t="s">
        <v>171</v>
      </c>
      <c r="B247" s="154"/>
      <c r="C247" s="154"/>
      <c r="D247" s="97"/>
      <c r="E247" s="98" t="s">
        <v>294</v>
      </c>
      <c r="F247" s="2">
        <f>F249+F250+F251+F252+F254</f>
        <v>16729066</v>
      </c>
      <c r="G247" s="2">
        <f>G249+G250+G251+G252+G254</f>
        <v>16729066</v>
      </c>
      <c r="H247" s="2">
        <f aca="true" t="shared" si="52" ref="H247:Q247">H249+H250+H251+H252+H254</f>
        <v>10851079</v>
      </c>
      <c r="I247" s="2">
        <f t="shared" si="52"/>
        <v>1421446</v>
      </c>
      <c r="J247" s="2"/>
      <c r="K247" s="2">
        <f t="shared" si="52"/>
        <v>263965</v>
      </c>
      <c r="L247" s="2">
        <f t="shared" si="52"/>
        <v>263965</v>
      </c>
      <c r="M247" s="2">
        <f t="shared" si="52"/>
        <v>65000</v>
      </c>
      <c r="N247" s="2">
        <f t="shared" si="52"/>
        <v>0</v>
      </c>
      <c r="O247" s="2">
        <f t="shared" si="52"/>
        <v>0</v>
      </c>
      <c r="P247" s="2">
        <f t="shared" si="52"/>
        <v>0</v>
      </c>
      <c r="Q247" s="2">
        <f t="shared" si="52"/>
        <v>0</v>
      </c>
      <c r="R247" s="189">
        <f t="shared" si="45"/>
        <v>16993031</v>
      </c>
    </row>
    <row r="248" spans="1:18" ht="12.75" hidden="1">
      <c r="A248" s="188"/>
      <c r="B248" s="52"/>
      <c r="C248" s="52"/>
      <c r="D248" s="54"/>
      <c r="E248" s="99"/>
      <c r="F248" s="2"/>
      <c r="G248" s="2"/>
      <c r="H248" s="2"/>
      <c r="I248" s="2"/>
      <c r="J248" s="2"/>
      <c r="K248" s="2"/>
      <c r="L248" s="2"/>
      <c r="M248" s="2"/>
      <c r="N248" s="2"/>
      <c r="O248" s="2"/>
      <c r="P248" s="2"/>
      <c r="Q248" s="2"/>
      <c r="R248" s="189"/>
    </row>
    <row r="249" spans="1:18" ht="24" customHeight="1" hidden="1">
      <c r="A249" s="245" t="s">
        <v>26</v>
      </c>
      <c r="B249" s="246" t="s">
        <v>271</v>
      </c>
      <c r="C249" s="147" t="s">
        <v>122</v>
      </c>
      <c r="D249" s="111" t="s">
        <v>313</v>
      </c>
      <c r="E249" s="161" t="s">
        <v>123</v>
      </c>
      <c r="F249" s="24"/>
      <c r="G249" s="24"/>
      <c r="H249" s="24"/>
      <c r="I249" s="24"/>
      <c r="J249" s="24"/>
      <c r="K249" s="2">
        <f>L249+O249</f>
        <v>0</v>
      </c>
      <c r="L249" s="24"/>
      <c r="M249" s="24"/>
      <c r="N249" s="24"/>
      <c r="O249" s="24"/>
      <c r="P249" s="24"/>
      <c r="Q249" s="4"/>
      <c r="R249" s="189">
        <f aca="true" t="shared" si="53" ref="R249:R270">F249+K249</f>
        <v>0</v>
      </c>
    </row>
    <row r="250" spans="1:18" ht="15">
      <c r="A250" s="206" t="s">
        <v>26</v>
      </c>
      <c r="B250" s="77" t="s">
        <v>271</v>
      </c>
      <c r="C250" s="53" t="s">
        <v>124</v>
      </c>
      <c r="D250" s="52" t="s">
        <v>313</v>
      </c>
      <c r="E250" s="57" t="s">
        <v>460</v>
      </c>
      <c r="F250" s="24">
        <v>5324597</v>
      </c>
      <c r="G250" s="24">
        <v>5324597</v>
      </c>
      <c r="H250" s="24">
        <v>3421356</v>
      </c>
      <c r="I250" s="24">
        <v>553108</v>
      </c>
      <c r="J250" s="24"/>
      <c r="K250" s="2">
        <f>L250+O250</f>
        <v>0</v>
      </c>
      <c r="L250" s="24"/>
      <c r="M250" s="24"/>
      <c r="N250" s="24"/>
      <c r="O250" s="24"/>
      <c r="P250" s="24"/>
      <c r="Q250" s="4"/>
      <c r="R250" s="189">
        <f t="shared" si="53"/>
        <v>5324597</v>
      </c>
    </row>
    <row r="251" spans="1:18" ht="25.5" customHeight="1">
      <c r="A251" s="206" t="s">
        <v>27</v>
      </c>
      <c r="B251" s="77" t="s">
        <v>272</v>
      </c>
      <c r="C251" s="53" t="s">
        <v>125</v>
      </c>
      <c r="D251" s="52" t="s">
        <v>314</v>
      </c>
      <c r="E251" s="57" t="s">
        <v>461</v>
      </c>
      <c r="F251" s="24">
        <v>6514097</v>
      </c>
      <c r="G251" s="24">
        <v>6514097</v>
      </c>
      <c r="H251" s="24">
        <v>4046810</v>
      </c>
      <c r="I251" s="24">
        <v>799772</v>
      </c>
      <c r="J251" s="24"/>
      <c r="K251" s="2">
        <f>L251+O251</f>
        <v>128200</v>
      </c>
      <c r="L251" s="24">
        <v>128200</v>
      </c>
      <c r="M251" s="24">
        <v>25000</v>
      </c>
      <c r="N251" s="24"/>
      <c r="O251" s="24"/>
      <c r="P251" s="24"/>
      <c r="Q251" s="4"/>
      <c r="R251" s="189">
        <f t="shared" si="53"/>
        <v>6642297</v>
      </c>
    </row>
    <row r="252" spans="1:18" ht="53.25" customHeight="1">
      <c r="A252" s="206" t="s">
        <v>462</v>
      </c>
      <c r="B252" s="77" t="s">
        <v>463</v>
      </c>
      <c r="C252" s="53" t="s">
        <v>126</v>
      </c>
      <c r="D252" s="52" t="s">
        <v>308</v>
      </c>
      <c r="E252" s="57" t="s">
        <v>464</v>
      </c>
      <c r="F252" s="4">
        <v>3106572</v>
      </c>
      <c r="G252" s="4">
        <v>3106572</v>
      </c>
      <c r="H252" s="4">
        <v>2429552</v>
      </c>
      <c r="I252" s="4">
        <v>50588</v>
      </c>
      <c r="J252" s="24"/>
      <c r="K252" s="2">
        <f>L252+O252</f>
        <v>135765</v>
      </c>
      <c r="L252" s="24">
        <v>135765</v>
      </c>
      <c r="M252" s="24">
        <v>40000</v>
      </c>
      <c r="N252" s="24"/>
      <c r="O252" s="24"/>
      <c r="P252" s="24"/>
      <c r="Q252" s="2"/>
      <c r="R252" s="189">
        <f t="shared" si="53"/>
        <v>3242337</v>
      </c>
    </row>
    <row r="253" spans="1:18" ht="51" hidden="1">
      <c r="A253" s="206"/>
      <c r="B253" s="77"/>
      <c r="C253" s="53"/>
      <c r="D253" s="52"/>
      <c r="E253" s="64" t="s">
        <v>391</v>
      </c>
      <c r="F253" s="24"/>
      <c r="G253" s="24"/>
      <c r="H253" s="24"/>
      <c r="I253" s="24"/>
      <c r="J253" s="24"/>
      <c r="K253" s="2"/>
      <c r="L253" s="24"/>
      <c r="M253" s="24"/>
      <c r="N253" s="24"/>
      <c r="O253" s="24"/>
      <c r="P253" s="24"/>
      <c r="Q253" s="2"/>
      <c r="R253" s="189">
        <f t="shared" si="53"/>
        <v>0</v>
      </c>
    </row>
    <row r="254" spans="1:18" ht="27.75" customHeight="1">
      <c r="A254" s="206" t="s">
        <v>465</v>
      </c>
      <c r="B254" s="77" t="s">
        <v>466</v>
      </c>
      <c r="C254" s="53" t="s">
        <v>127</v>
      </c>
      <c r="D254" s="52" t="s">
        <v>315</v>
      </c>
      <c r="E254" s="259" t="s">
        <v>501</v>
      </c>
      <c r="F254" s="4">
        <v>1783800</v>
      </c>
      <c r="G254" s="4">
        <v>1783800</v>
      </c>
      <c r="H254" s="4">
        <v>953361</v>
      </c>
      <c r="I254" s="4">
        <v>17978</v>
      </c>
      <c r="J254" s="24"/>
      <c r="K254" s="2">
        <f>L254+O254</f>
        <v>0</v>
      </c>
      <c r="L254" s="24"/>
      <c r="M254" s="24"/>
      <c r="N254" s="24"/>
      <c r="O254" s="24">
        <v>0</v>
      </c>
      <c r="P254" s="24">
        <v>0</v>
      </c>
      <c r="Q254" s="4"/>
      <c r="R254" s="189">
        <f t="shared" si="53"/>
        <v>1783800</v>
      </c>
    </row>
    <row r="255" spans="1:18" ht="27.75" customHeight="1">
      <c r="A255" s="212" t="s">
        <v>519</v>
      </c>
      <c r="B255" s="163" t="s">
        <v>499</v>
      </c>
      <c r="C255" s="53"/>
      <c r="D255" s="258" t="s">
        <v>315</v>
      </c>
      <c r="E255" s="261" t="s">
        <v>497</v>
      </c>
      <c r="F255" s="34">
        <v>1383800</v>
      </c>
      <c r="G255" s="4">
        <v>1383800</v>
      </c>
      <c r="H255" s="4">
        <v>953361</v>
      </c>
      <c r="I255" s="4">
        <v>17978</v>
      </c>
      <c r="J255" s="24"/>
      <c r="K255" s="2"/>
      <c r="L255" s="24"/>
      <c r="M255" s="24"/>
      <c r="N255" s="24"/>
      <c r="O255" s="24"/>
      <c r="P255" s="24"/>
      <c r="Q255" s="4"/>
      <c r="R255" s="189"/>
    </row>
    <row r="256" spans="1:18" ht="26.25" customHeight="1">
      <c r="A256" s="212" t="s">
        <v>520</v>
      </c>
      <c r="B256" s="163" t="s">
        <v>500</v>
      </c>
      <c r="C256" s="53"/>
      <c r="D256" s="258" t="s">
        <v>315</v>
      </c>
      <c r="E256" s="261" t="s">
        <v>498</v>
      </c>
      <c r="F256" s="34">
        <v>400000</v>
      </c>
      <c r="G256" s="4">
        <v>400000</v>
      </c>
      <c r="H256" s="4"/>
      <c r="I256" s="4"/>
      <c r="J256" s="24"/>
      <c r="K256" s="2"/>
      <c r="L256" s="24"/>
      <c r="M256" s="24"/>
      <c r="N256" s="24"/>
      <c r="O256" s="24"/>
      <c r="P256" s="24"/>
      <c r="Q256" s="4"/>
      <c r="R256" s="189"/>
    </row>
    <row r="257" spans="1:18" ht="27.75" hidden="1">
      <c r="A257" s="240" t="s">
        <v>177</v>
      </c>
      <c r="B257" s="241"/>
      <c r="C257" s="241"/>
      <c r="D257" s="242">
        <v>29</v>
      </c>
      <c r="E257" s="260" t="s">
        <v>347</v>
      </c>
      <c r="F257" s="2">
        <f>F258</f>
        <v>0</v>
      </c>
      <c r="G257" s="2">
        <f>G258</f>
        <v>0</v>
      </c>
      <c r="H257" s="2">
        <f aca="true" t="shared" si="54" ref="H257:Q257">H258</f>
        <v>0</v>
      </c>
      <c r="I257" s="2">
        <f t="shared" si="54"/>
        <v>0</v>
      </c>
      <c r="J257" s="2"/>
      <c r="K257" s="2">
        <f t="shared" si="54"/>
        <v>0</v>
      </c>
      <c r="L257" s="2">
        <f t="shared" si="54"/>
        <v>0</v>
      </c>
      <c r="M257" s="2">
        <f t="shared" si="54"/>
        <v>0</v>
      </c>
      <c r="N257" s="2">
        <f t="shared" si="54"/>
        <v>0</v>
      </c>
      <c r="O257" s="2">
        <f t="shared" si="54"/>
        <v>0</v>
      </c>
      <c r="P257" s="2">
        <f t="shared" si="54"/>
        <v>0</v>
      </c>
      <c r="Q257" s="2">
        <f t="shared" si="54"/>
        <v>0</v>
      </c>
      <c r="R257" s="189">
        <f t="shared" si="53"/>
        <v>0</v>
      </c>
    </row>
    <row r="258" spans="1:18" ht="27.75" hidden="1">
      <c r="A258" s="240" t="s">
        <v>178</v>
      </c>
      <c r="B258" s="241"/>
      <c r="C258" s="241"/>
      <c r="D258" s="242">
        <v>29</v>
      </c>
      <c r="E258" s="243" t="s">
        <v>348</v>
      </c>
      <c r="F258" s="2">
        <f>F260</f>
        <v>0</v>
      </c>
      <c r="G258" s="2">
        <f>G260</f>
        <v>0</v>
      </c>
      <c r="H258" s="2">
        <f aca="true" t="shared" si="55" ref="H258:Q258">H260</f>
        <v>0</v>
      </c>
      <c r="I258" s="2">
        <f t="shared" si="55"/>
        <v>0</v>
      </c>
      <c r="J258" s="2"/>
      <c r="K258" s="2">
        <f t="shared" si="55"/>
        <v>0</v>
      </c>
      <c r="L258" s="2">
        <f t="shared" si="55"/>
        <v>0</v>
      </c>
      <c r="M258" s="2">
        <f t="shared" si="55"/>
        <v>0</v>
      </c>
      <c r="N258" s="2">
        <f t="shared" si="55"/>
        <v>0</v>
      </c>
      <c r="O258" s="2">
        <f t="shared" si="55"/>
        <v>0</v>
      </c>
      <c r="P258" s="2">
        <f t="shared" si="55"/>
        <v>0</v>
      </c>
      <c r="Q258" s="2">
        <f t="shared" si="55"/>
        <v>0</v>
      </c>
      <c r="R258" s="189">
        <f t="shared" si="53"/>
        <v>0</v>
      </c>
    </row>
    <row r="259" spans="1:18" ht="31.5" hidden="1">
      <c r="A259" s="195"/>
      <c r="B259" s="111"/>
      <c r="C259" s="111"/>
      <c r="D259" s="115"/>
      <c r="E259" s="244" t="s">
        <v>157</v>
      </c>
      <c r="F259" s="2">
        <f>F260</f>
        <v>0</v>
      </c>
      <c r="G259" s="2"/>
      <c r="H259" s="4"/>
      <c r="I259" s="4"/>
      <c r="J259" s="4"/>
      <c r="K259" s="2">
        <f>L259+O259</f>
        <v>0</v>
      </c>
      <c r="L259" s="4"/>
      <c r="M259" s="4"/>
      <c r="N259" s="4"/>
      <c r="O259" s="2">
        <f>O260</f>
        <v>0</v>
      </c>
      <c r="P259" s="2">
        <f>P260</f>
        <v>0</v>
      </c>
      <c r="Q259" s="2">
        <f>Q260</f>
        <v>0</v>
      </c>
      <c r="R259" s="189">
        <f t="shared" si="53"/>
        <v>0</v>
      </c>
    </row>
    <row r="260" spans="1:20" ht="51" hidden="1">
      <c r="A260" s="245" t="s">
        <v>179</v>
      </c>
      <c r="B260" s="246" t="s">
        <v>234</v>
      </c>
      <c r="C260" s="160" t="s">
        <v>79</v>
      </c>
      <c r="D260" s="247" t="s">
        <v>280</v>
      </c>
      <c r="E260" s="248" t="s">
        <v>349</v>
      </c>
      <c r="F260" s="4"/>
      <c r="G260" s="4"/>
      <c r="H260" s="4"/>
      <c r="I260" s="4"/>
      <c r="J260" s="4"/>
      <c r="K260" s="2">
        <f>L260+O260</f>
        <v>0</v>
      </c>
      <c r="L260" s="4"/>
      <c r="M260" s="4"/>
      <c r="N260" s="4"/>
      <c r="O260" s="4"/>
      <c r="P260" s="4"/>
      <c r="Q260" s="4"/>
      <c r="R260" s="189">
        <f t="shared" si="53"/>
        <v>0</v>
      </c>
      <c r="T260" s="6"/>
    </row>
    <row r="261" spans="1:18" ht="45" hidden="1">
      <c r="A261" s="66">
        <v>2400000</v>
      </c>
      <c r="B261" s="52"/>
      <c r="C261" s="52"/>
      <c r="D261" s="177"/>
      <c r="E261" s="65" t="s">
        <v>374</v>
      </c>
      <c r="F261" s="2">
        <f>F263+F264</f>
        <v>0</v>
      </c>
      <c r="G261" s="2">
        <f>G263+G264</f>
        <v>0</v>
      </c>
      <c r="H261" s="2">
        <f aca="true" t="shared" si="56" ref="H261:Q261">H263+H264</f>
        <v>0</v>
      </c>
      <c r="I261" s="2">
        <f t="shared" si="56"/>
        <v>0</v>
      </c>
      <c r="J261" s="2"/>
      <c r="K261" s="2">
        <f>L261+O261</f>
        <v>0</v>
      </c>
      <c r="L261" s="2">
        <f t="shared" si="56"/>
        <v>0</v>
      </c>
      <c r="M261" s="2">
        <f t="shared" si="56"/>
        <v>0</v>
      </c>
      <c r="N261" s="2">
        <f t="shared" si="56"/>
        <v>0</v>
      </c>
      <c r="O261" s="2">
        <f t="shared" si="56"/>
        <v>0</v>
      </c>
      <c r="P261" s="2">
        <f t="shared" si="56"/>
        <v>0</v>
      </c>
      <c r="Q261" s="2">
        <f t="shared" si="56"/>
        <v>0</v>
      </c>
      <c r="R261" s="189">
        <f t="shared" si="53"/>
        <v>0</v>
      </c>
    </row>
    <row r="262" spans="1:18" ht="45" hidden="1">
      <c r="A262" s="66">
        <v>2410000</v>
      </c>
      <c r="B262" s="52"/>
      <c r="C262" s="52"/>
      <c r="D262" s="177"/>
      <c r="E262" s="65" t="s">
        <v>375</v>
      </c>
      <c r="F262" s="2"/>
      <c r="G262" s="2"/>
      <c r="H262" s="2"/>
      <c r="I262" s="2"/>
      <c r="J262" s="2"/>
      <c r="K262" s="2"/>
      <c r="L262" s="2"/>
      <c r="M262" s="2"/>
      <c r="N262" s="2"/>
      <c r="O262" s="2"/>
      <c r="P262" s="2"/>
      <c r="Q262" s="2"/>
      <c r="R262" s="189">
        <v>58600</v>
      </c>
    </row>
    <row r="263" spans="1:18" ht="64.5" hidden="1">
      <c r="A263" s="206" t="s">
        <v>467</v>
      </c>
      <c r="B263" s="129">
        <v>7380</v>
      </c>
      <c r="C263" s="52">
        <v>180109</v>
      </c>
      <c r="D263" s="157" t="s">
        <v>280</v>
      </c>
      <c r="E263" s="68" t="s">
        <v>468</v>
      </c>
      <c r="F263" s="4"/>
      <c r="G263" s="4"/>
      <c r="H263" s="4"/>
      <c r="I263" s="4"/>
      <c r="J263" s="4"/>
      <c r="K263" s="2">
        <f>L263+O263</f>
        <v>0</v>
      </c>
      <c r="L263" s="4"/>
      <c r="M263" s="4"/>
      <c r="N263" s="4"/>
      <c r="O263" s="4"/>
      <c r="P263" s="4"/>
      <c r="Q263" s="4"/>
      <c r="R263" s="189">
        <f t="shared" si="53"/>
        <v>0</v>
      </c>
    </row>
    <row r="264" spans="1:18" ht="38.25" hidden="1">
      <c r="A264" s="188"/>
      <c r="B264" s="52"/>
      <c r="C264" s="52"/>
      <c r="D264" s="53">
        <v>180109</v>
      </c>
      <c r="E264" s="99" t="s">
        <v>161</v>
      </c>
      <c r="F264" s="4"/>
      <c r="G264" s="4"/>
      <c r="H264" s="4"/>
      <c r="I264" s="4"/>
      <c r="J264" s="4"/>
      <c r="K264" s="2">
        <f>L264+O264</f>
        <v>0</v>
      </c>
      <c r="L264" s="4"/>
      <c r="M264" s="4"/>
      <c r="N264" s="4"/>
      <c r="O264" s="4"/>
      <c r="P264" s="4"/>
      <c r="Q264" s="4"/>
      <c r="R264" s="189">
        <f t="shared" si="53"/>
        <v>0</v>
      </c>
    </row>
    <row r="265" spans="1:18" ht="12.75" hidden="1">
      <c r="A265" s="188"/>
      <c r="B265" s="52"/>
      <c r="C265" s="52"/>
      <c r="D265" s="53"/>
      <c r="E265" s="99"/>
      <c r="F265" s="31">
        <v>11753144</v>
      </c>
      <c r="G265" s="31"/>
      <c r="H265" s="31">
        <v>0</v>
      </c>
      <c r="I265" s="31">
        <v>0</v>
      </c>
      <c r="J265" s="31"/>
      <c r="K265" s="32">
        <v>0</v>
      </c>
      <c r="L265" s="31">
        <v>0</v>
      </c>
      <c r="M265" s="31">
        <v>0</v>
      </c>
      <c r="N265" s="31">
        <v>0</v>
      </c>
      <c r="O265" s="31">
        <v>0</v>
      </c>
      <c r="P265" s="31">
        <v>141900</v>
      </c>
      <c r="Q265" s="31">
        <v>0</v>
      </c>
      <c r="R265" s="189">
        <f t="shared" si="53"/>
        <v>11753144</v>
      </c>
    </row>
    <row r="266" spans="1:18" ht="12.75" hidden="1">
      <c r="A266" s="188"/>
      <c r="B266" s="52"/>
      <c r="C266" s="52"/>
      <c r="D266" s="53"/>
      <c r="E266" s="99"/>
      <c r="F266" s="2">
        <f>F265-F267</f>
        <v>-42618419</v>
      </c>
      <c r="G266" s="2"/>
      <c r="H266" s="2">
        <f aca="true" t="shared" si="57" ref="H266:Q266">H265-H267</f>
        <v>0</v>
      </c>
      <c r="I266" s="2">
        <f t="shared" si="57"/>
        <v>0</v>
      </c>
      <c r="J266" s="2"/>
      <c r="K266" s="2">
        <f t="shared" si="57"/>
        <v>0</v>
      </c>
      <c r="L266" s="2">
        <f t="shared" si="57"/>
        <v>0</v>
      </c>
      <c r="M266" s="2">
        <f t="shared" si="57"/>
        <v>0</v>
      </c>
      <c r="N266" s="2">
        <f t="shared" si="57"/>
        <v>0</v>
      </c>
      <c r="O266" s="2">
        <f t="shared" si="57"/>
        <v>0</v>
      </c>
      <c r="P266" s="2">
        <f t="shared" si="57"/>
        <v>141900</v>
      </c>
      <c r="Q266" s="2">
        <f t="shared" si="57"/>
        <v>0</v>
      </c>
      <c r="R266" s="189">
        <f t="shared" si="53"/>
        <v>-42618419</v>
      </c>
    </row>
    <row r="267" spans="1:21" ht="30">
      <c r="A267" s="217">
        <v>3700000</v>
      </c>
      <c r="B267" s="178"/>
      <c r="C267" s="178"/>
      <c r="D267" s="97"/>
      <c r="E267" s="98" t="s">
        <v>295</v>
      </c>
      <c r="F267" s="2">
        <f>F268</f>
        <v>54371563</v>
      </c>
      <c r="G267" s="2">
        <f>G268</f>
        <v>54251563</v>
      </c>
      <c r="H267" s="2">
        <f aca="true" t="shared" si="58" ref="H267:Q267">H268</f>
        <v>0</v>
      </c>
      <c r="I267" s="2">
        <f t="shared" si="58"/>
        <v>0</v>
      </c>
      <c r="J267" s="2"/>
      <c r="K267" s="2">
        <f t="shared" si="58"/>
        <v>0</v>
      </c>
      <c r="L267" s="2">
        <f t="shared" si="58"/>
        <v>0</v>
      </c>
      <c r="M267" s="2">
        <f t="shared" si="58"/>
        <v>0</v>
      </c>
      <c r="N267" s="2">
        <f t="shared" si="58"/>
        <v>0</v>
      </c>
      <c r="O267" s="2">
        <f t="shared" si="58"/>
        <v>0</v>
      </c>
      <c r="P267" s="2">
        <f t="shared" si="58"/>
        <v>0</v>
      </c>
      <c r="Q267" s="2">
        <f t="shared" si="58"/>
        <v>0</v>
      </c>
      <c r="R267" s="189">
        <f t="shared" si="53"/>
        <v>54371563</v>
      </c>
      <c r="T267" s="3"/>
      <c r="U267" s="3"/>
    </row>
    <row r="268" spans="1:20" ht="37.5" customHeight="1">
      <c r="A268" s="218">
        <v>3710000</v>
      </c>
      <c r="B268" s="179"/>
      <c r="C268" s="179"/>
      <c r="D268" s="97"/>
      <c r="E268" s="98" t="s">
        <v>296</v>
      </c>
      <c r="F268" s="2">
        <f aca="true" t="shared" si="59" ref="F268:K268">F269+F271+F273+F275+F277+F284+F292+F291+F285+F286+F289+F290+F283</f>
        <v>54371563</v>
      </c>
      <c r="G268" s="2">
        <f t="shared" si="59"/>
        <v>54251563</v>
      </c>
      <c r="H268" s="2">
        <f t="shared" si="59"/>
        <v>0</v>
      </c>
      <c r="I268" s="2">
        <f t="shared" si="59"/>
        <v>0</v>
      </c>
      <c r="J268" s="2">
        <f t="shared" si="59"/>
        <v>0</v>
      </c>
      <c r="K268" s="2">
        <f t="shared" si="59"/>
        <v>0</v>
      </c>
      <c r="L268" s="2">
        <f aca="true" t="shared" si="60" ref="L268:Q268">L269+L271+L273+L275+L277+L284+L292</f>
        <v>0</v>
      </c>
      <c r="M268" s="2">
        <f t="shared" si="60"/>
        <v>0</v>
      </c>
      <c r="N268" s="2">
        <f t="shared" si="60"/>
        <v>0</v>
      </c>
      <c r="O268" s="2">
        <f>O269+O271+O273+O275+O277+O284+O292+O290</f>
        <v>0</v>
      </c>
      <c r="P268" s="2">
        <f>P269+P271+P273+P275+P277+P284+P292+P290</f>
        <v>0</v>
      </c>
      <c r="Q268" s="2">
        <f t="shared" si="60"/>
        <v>0</v>
      </c>
      <c r="R268" s="189">
        <f t="shared" si="53"/>
        <v>54371563</v>
      </c>
      <c r="T268" s="3"/>
    </row>
    <row r="269" spans="1:20" ht="21.75" customHeight="1">
      <c r="A269" s="219">
        <v>3718700</v>
      </c>
      <c r="B269" s="180">
        <v>8700</v>
      </c>
      <c r="C269" s="181">
        <v>250102</v>
      </c>
      <c r="D269" s="56" t="s">
        <v>316</v>
      </c>
      <c r="E269" s="126" t="s">
        <v>191</v>
      </c>
      <c r="F269" s="7">
        <v>120000</v>
      </c>
      <c r="G269" s="7"/>
      <c r="H269" s="2"/>
      <c r="I269" s="2"/>
      <c r="J269" s="2"/>
      <c r="K269" s="2"/>
      <c r="L269" s="2"/>
      <c r="M269" s="2"/>
      <c r="N269" s="2"/>
      <c r="O269" s="2"/>
      <c r="P269" s="2"/>
      <c r="Q269" s="2"/>
      <c r="R269" s="189">
        <f t="shared" si="53"/>
        <v>120000</v>
      </c>
      <c r="T269" s="3"/>
    </row>
    <row r="270" spans="1:18" ht="15" hidden="1">
      <c r="A270" s="220"/>
      <c r="B270" s="51"/>
      <c r="C270" s="58"/>
      <c r="D270" s="53"/>
      <c r="E270" s="165"/>
      <c r="F270" s="24"/>
      <c r="G270" s="24"/>
      <c r="H270" s="4"/>
      <c r="I270" s="4"/>
      <c r="J270" s="4"/>
      <c r="K270" s="2">
        <f aca="true" t="shared" si="61" ref="K270:K284">L270+O270</f>
        <v>0</v>
      </c>
      <c r="L270" s="4"/>
      <c r="M270" s="4"/>
      <c r="N270" s="4"/>
      <c r="O270" s="4"/>
      <c r="P270" s="4"/>
      <c r="Q270" s="4"/>
      <c r="R270" s="189">
        <f t="shared" si="53"/>
        <v>0</v>
      </c>
    </row>
    <row r="271" spans="1:18" ht="15" hidden="1">
      <c r="A271" s="221"/>
      <c r="B271" s="182"/>
      <c r="C271" s="183"/>
      <c r="D271" s="147"/>
      <c r="E271" s="161"/>
      <c r="F271" s="4"/>
      <c r="G271" s="4"/>
      <c r="H271" s="4"/>
      <c r="I271" s="4"/>
      <c r="J271" s="4"/>
      <c r="K271" s="2">
        <f t="shared" si="61"/>
        <v>0</v>
      </c>
      <c r="L271" s="4"/>
      <c r="M271" s="4"/>
      <c r="N271" s="4"/>
      <c r="O271" s="4"/>
      <c r="P271" s="4"/>
      <c r="Q271" s="4"/>
      <c r="R271" s="189">
        <f aca="true" t="shared" si="62" ref="R271:R283">F271+K271</f>
        <v>0</v>
      </c>
    </row>
    <row r="272" spans="1:18" ht="89.25" hidden="1">
      <c r="A272" s="222"/>
      <c r="B272" s="159"/>
      <c r="C272" s="136"/>
      <c r="D272" s="53" t="s">
        <v>149</v>
      </c>
      <c r="E272" s="57" t="s">
        <v>150</v>
      </c>
      <c r="F272" s="4"/>
      <c r="G272" s="4"/>
      <c r="H272" s="4"/>
      <c r="I272" s="4"/>
      <c r="J272" s="4"/>
      <c r="K272" s="2">
        <f t="shared" si="61"/>
        <v>0</v>
      </c>
      <c r="L272" s="4"/>
      <c r="M272" s="4"/>
      <c r="N272" s="4"/>
      <c r="O272" s="4"/>
      <c r="P272" s="4"/>
      <c r="Q272" s="4"/>
      <c r="R272" s="189">
        <f t="shared" si="62"/>
        <v>0</v>
      </c>
    </row>
    <row r="273" spans="1:18" ht="49.5" customHeight="1">
      <c r="A273" s="220">
        <v>3719710</v>
      </c>
      <c r="B273" s="51">
        <v>9710</v>
      </c>
      <c r="C273" s="58">
        <v>250323</v>
      </c>
      <c r="D273" s="123" t="s">
        <v>317</v>
      </c>
      <c r="E273" s="57" t="s">
        <v>469</v>
      </c>
      <c r="F273" s="4">
        <v>800000</v>
      </c>
      <c r="G273" s="4">
        <v>800000</v>
      </c>
      <c r="H273" s="4"/>
      <c r="I273" s="4"/>
      <c r="J273" s="4"/>
      <c r="K273" s="2">
        <f t="shared" si="61"/>
        <v>0</v>
      </c>
      <c r="L273" s="4"/>
      <c r="M273" s="4"/>
      <c r="N273" s="4"/>
      <c r="O273" s="4"/>
      <c r="P273" s="4"/>
      <c r="Q273" s="4"/>
      <c r="R273" s="189">
        <f t="shared" si="62"/>
        <v>800000</v>
      </c>
    </row>
    <row r="274" spans="1:18" ht="89.25" hidden="1">
      <c r="A274" s="222"/>
      <c r="B274" s="159"/>
      <c r="C274" s="136"/>
      <c r="D274" s="53" t="s">
        <v>141</v>
      </c>
      <c r="E274" s="57" t="s">
        <v>142</v>
      </c>
      <c r="F274" s="4"/>
      <c r="G274" s="4"/>
      <c r="H274" s="4"/>
      <c r="I274" s="4"/>
      <c r="J274" s="4"/>
      <c r="K274" s="2">
        <f t="shared" si="61"/>
        <v>0</v>
      </c>
      <c r="L274" s="4">
        <v>0</v>
      </c>
      <c r="M274" s="4">
        <v>0</v>
      </c>
      <c r="N274" s="4">
        <v>0</v>
      </c>
      <c r="O274" s="4"/>
      <c r="P274" s="4">
        <v>0</v>
      </c>
      <c r="Q274" s="4"/>
      <c r="R274" s="189">
        <f t="shared" si="62"/>
        <v>0</v>
      </c>
    </row>
    <row r="275" spans="1:18" ht="15" hidden="1">
      <c r="A275" s="220"/>
      <c r="B275" s="51"/>
      <c r="C275" s="58"/>
      <c r="D275" s="110"/>
      <c r="E275" s="57"/>
      <c r="F275" s="4"/>
      <c r="G275" s="4"/>
      <c r="H275" s="4"/>
      <c r="I275" s="4"/>
      <c r="J275" s="4"/>
      <c r="K275" s="7">
        <f t="shared" si="61"/>
        <v>0</v>
      </c>
      <c r="L275" s="4"/>
      <c r="M275" s="4"/>
      <c r="N275" s="4"/>
      <c r="O275" s="4"/>
      <c r="P275" s="4"/>
      <c r="Q275" s="4"/>
      <c r="R275" s="189">
        <f t="shared" si="62"/>
        <v>0</v>
      </c>
    </row>
    <row r="276" spans="1:18" ht="38.25" hidden="1">
      <c r="A276" s="223">
        <v>7618390</v>
      </c>
      <c r="B276" s="58">
        <v>8800</v>
      </c>
      <c r="C276" s="58"/>
      <c r="D276" s="110">
        <v>250366</v>
      </c>
      <c r="E276" s="57" t="s">
        <v>156</v>
      </c>
      <c r="F276" s="24"/>
      <c r="G276" s="24"/>
      <c r="H276" s="4"/>
      <c r="I276" s="4"/>
      <c r="J276" s="4"/>
      <c r="K276" s="2">
        <f t="shared" si="61"/>
        <v>0</v>
      </c>
      <c r="L276" s="4"/>
      <c r="M276" s="4"/>
      <c r="N276" s="4"/>
      <c r="O276" s="4"/>
      <c r="P276" s="4"/>
      <c r="Q276" s="4"/>
      <c r="R276" s="189">
        <f t="shared" si="62"/>
        <v>0</v>
      </c>
    </row>
    <row r="277" spans="1:20" ht="27.75" customHeight="1">
      <c r="A277" s="220">
        <v>3719770</v>
      </c>
      <c r="B277" s="51">
        <v>9770</v>
      </c>
      <c r="C277" s="58">
        <v>250380</v>
      </c>
      <c r="D277" s="123" t="s">
        <v>317</v>
      </c>
      <c r="E277" s="57" t="s">
        <v>128</v>
      </c>
      <c r="F277" s="24">
        <v>53451563</v>
      </c>
      <c r="G277" s="4">
        <v>53451563</v>
      </c>
      <c r="H277" s="24"/>
      <c r="I277" s="24"/>
      <c r="J277" s="24"/>
      <c r="K277" s="7">
        <f>L277+O277</f>
        <v>0</v>
      </c>
      <c r="L277" s="24"/>
      <c r="M277" s="24"/>
      <c r="N277" s="24"/>
      <c r="O277" s="4"/>
      <c r="P277" s="24"/>
      <c r="Q277" s="4"/>
      <c r="R277" s="189">
        <f>F277+K277</f>
        <v>53451563</v>
      </c>
      <c r="T277" s="3"/>
    </row>
    <row r="278" spans="1:18" ht="0.75" customHeight="1" hidden="1">
      <c r="A278" s="188"/>
      <c r="B278" s="52"/>
      <c r="C278" s="136"/>
      <c r="D278" s="53"/>
      <c r="E278" s="184" t="s">
        <v>400</v>
      </c>
      <c r="F278" s="2"/>
      <c r="G278" s="2"/>
      <c r="H278" s="2"/>
      <c r="I278" s="2"/>
      <c r="J278" s="2"/>
      <c r="K278" s="7">
        <f t="shared" si="61"/>
        <v>0</v>
      </c>
      <c r="L278" s="2"/>
      <c r="M278" s="2"/>
      <c r="N278" s="2"/>
      <c r="O278" s="7"/>
      <c r="P278" s="7"/>
      <c r="Q278" s="7"/>
      <c r="R278" s="189">
        <f t="shared" si="62"/>
        <v>0</v>
      </c>
    </row>
    <row r="279" spans="1:18" ht="127.5" hidden="1">
      <c r="A279" s="188"/>
      <c r="B279" s="52"/>
      <c r="C279" s="136"/>
      <c r="D279" s="53"/>
      <c r="E279" s="184" t="s">
        <v>405</v>
      </c>
      <c r="F279" s="2">
        <v>0</v>
      </c>
      <c r="G279" s="2"/>
      <c r="H279" s="2"/>
      <c r="I279" s="2"/>
      <c r="J279" s="2"/>
      <c r="K279" s="7">
        <f t="shared" si="61"/>
        <v>0</v>
      </c>
      <c r="L279" s="2"/>
      <c r="M279" s="2"/>
      <c r="N279" s="2"/>
      <c r="O279" s="7"/>
      <c r="P279" s="7"/>
      <c r="Q279" s="7"/>
      <c r="R279" s="189">
        <f t="shared" si="62"/>
        <v>0</v>
      </c>
    </row>
    <row r="280" spans="1:18" ht="51" hidden="1">
      <c r="A280" s="188"/>
      <c r="B280" s="52"/>
      <c r="C280" s="136"/>
      <c r="D280" s="53"/>
      <c r="E280" s="86" t="s">
        <v>401</v>
      </c>
      <c r="F280" s="7"/>
      <c r="G280" s="7"/>
      <c r="H280" s="2"/>
      <c r="I280" s="2"/>
      <c r="J280" s="2"/>
      <c r="K280" s="7">
        <f t="shared" si="61"/>
        <v>0</v>
      </c>
      <c r="L280" s="2"/>
      <c r="M280" s="2"/>
      <c r="N280" s="2"/>
      <c r="O280" s="2"/>
      <c r="P280" s="2"/>
      <c r="Q280" s="2"/>
      <c r="R280" s="189">
        <f t="shared" si="62"/>
        <v>0</v>
      </c>
    </row>
    <row r="281" spans="1:18" ht="51" hidden="1">
      <c r="A281" s="226"/>
      <c r="B281" s="227"/>
      <c r="C281" s="136"/>
      <c r="D281" s="228"/>
      <c r="E281" s="86" t="s">
        <v>407</v>
      </c>
      <c r="F281" s="7"/>
      <c r="G281" s="7"/>
      <c r="H281" s="2"/>
      <c r="I281" s="2"/>
      <c r="J281" s="2"/>
      <c r="K281" s="7">
        <f t="shared" si="61"/>
        <v>0</v>
      </c>
      <c r="L281" s="2"/>
      <c r="M281" s="2"/>
      <c r="N281" s="2"/>
      <c r="O281" s="2"/>
      <c r="P281" s="2"/>
      <c r="Q281" s="2"/>
      <c r="R281" s="189">
        <f t="shared" si="62"/>
        <v>0</v>
      </c>
    </row>
    <row r="282" spans="1:18" ht="45" customHeight="1" hidden="1">
      <c r="A282" s="226"/>
      <c r="B282" s="227"/>
      <c r="C282" s="136"/>
      <c r="D282" s="228"/>
      <c r="E282" s="86" t="s">
        <v>404</v>
      </c>
      <c r="F282" s="7"/>
      <c r="G282" s="7"/>
      <c r="H282" s="2"/>
      <c r="I282" s="2"/>
      <c r="J282" s="2"/>
      <c r="K282" s="7"/>
      <c r="L282" s="2"/>
      <c r="M282" s="2"/>
      <c r="N282" s="2"/>
      <c r="O282" s="2"/>
      <c r="P282" s="2"/>
      <c r="Q282" s="2"/>
      <c r="R282" s="189">
        <f t="shared" si="62"/>
        <v>0</v>
      </c>
    </row>
    <row r="283" spans="1:18" ht="0.75" customHeight="1" hidden="1">
      <c r="A283" s="315">
        <v>3719800</v>
      </c>
      <c r="B283" s="276">
        <v>9800</v>
      </c>
      <c r="C283" s="136"/>
      <c r="D283" s="279" t="s">
        <v>317</v>
      </c>
      <c r="E283" s="86" t="s">
        <v>470</v>
      </c>
      <c r="F283" s="7"/>
      <c r="G283" s="7"/>
      <c r="H283" s="2"/>
      <c r="I283" s="2"/>
      <c r="J283" s="2"/>
      <c r="K283" s="7"/>
      <c r="L283" s="2"/>
      <c r="M283" s="2"/>
      <c r="N283" s="2"/>
      <c r="O283" s="2"/>
      <c r="P283" s="2"/>
      <c r="Q283" s="2"/>
      <c r="R283" s="189">
        <f t="shared" si="62"/>
        <v>0</v>
      </c>
    </row>
    <row r="284" spans="1:18" ht="51" hidden="1">
      <c r="A284" s="274"/>
      <c r="B284" s="277"/>
      <c r="C284" s="58">
        <v>250344</v>
      </c>
      <c r="D284" s="280"/>
      <c r="E284" s="57" t="s">
        <v>346</v>
      </c>
      <c r="F284" s="7"/>
      <c r="G284" s="7"/>
      <c r="H284" s="4"/>
      <c r="I284" s="4"/>
      <c r="J284" s="4"/>
      <c r="K284" s="2">
        <f t="shared" si="61"/>
        <v>0</v>
      </c>
      <c r="L284" s="4"/>
      <c r="M284" s="4"/>
      <c r="N284" s="4"/>
      <c r="O284" s="4"/>
      <c r="P284" s="4"/>
      <c r="Q284" s="4"/>
      <c r="R284" s="189">
        <f aca="true" t="shared" si="63" ref="R284:R290">F284+K284</f>
        <v>0</v>
      </c>
    </row>
    <row r="285" spans="1:18" ht="38.25" hidden="1">
      <c r="A285" s="274"/>
      <c r="B285" s="277"/>
      <c r="C285" s="136"/>
      <c r="D285" s="280"/>
      <c r="E285" s="67" t="s">
        <v>368</v>
      </c>
      <c r="F285" s="7"/>
      <c r="G285" s="7"/>
      <c r="H285" s="2">
        <f aca="true" t="shared" si="64" ref="H285:Q285">H286</f>
        <v>0</v>
      </c>
      <c r="I285" s="2">
        <f t="shared" si="64"/>
        <v>0</v>
      </c>
      <c r="J285" s="2"/>
      <c r="K285" s="2">
        <f t="shared" si="64"/>
        <v>0</v>
      </c>
      <c r="L285" s="2">
        <f t="shared" si="64"/>
        <v>0</v>
      </c>
      <c r="M285" s="2">
        <f t="shared" si="64"/>
        <v>0</v>
      </c>
      <c r="N285" s="2">
        <f t="shared" si="64"/>
        <v>0</v>
      </c>
      <c r="O285" s="2">
        <f t="shared" si="64"/>
        <v>0</v>
      </c>
      <c r="P285" s="2">
        <f t="shared" si="64"/>
        <v>0</v>
      </c>
      <c r="Q285" s="2">
        <f t="shared" si="64"/>
        <v>0</v>
      </c>
      <c r="R285" s="189">
        <f t="shared" si="63"/>
        <v>0</v>
      </c>
    </row>
    <row r="286" spans="1:18" ht="67.5" customHeight="1" hidden="1">
      <c r="A286" s="274"/>
      <c r="B286" s="277"/>
      <c r="C286" s="136"/>
      <c r="D286" s="280"/>
      <c r="E286" s="68" t="s">
        <v>350</v>
      </c>
      <c r="F286" s="7"/>
      <c r="G286" s="7"/>
      <c r="H286" s="4"/>
      <c r="I286" s="4"/>
      <c r="J286" s="4"/>
      <c r="K286" s="2">
        <f aca="true" t="shared" si="65" ref="K286:K291">L286+O286</f>
        <v>0</v>
      </c>
      <c r="L286" s="4"/>
      <c r="M286" s="4"/>
      <c r="N286" s="4"/>
      <c r="O286" s="4"/>
      <c r="P286" s="4"/>
      <c r="Q286" s="4"/>
      <c r="R286" s="189">
        <f t="shared" si="63"/>
        <v>0</v>
      </c>
    </row>
    <row r="287" spans="1:18" ht="25.5" customHeight="1" hidden="1">
      <c r="A287" s="274"/>
      <c r="B287" s="277"/>
      <c r="C287" s="136"/>
      <c r="D287" s="280"/>
      <c r="E287" s="143" t="s">
        <v>159</v>
      </c>
      <c r="F287" s="2">
        <f>F288</f>
        <v>0</v>
      </c>
      <c r="G287" s="2"/>
      <c r="H287" s="4"/>
      <c r="I287" s="4"/>
      <c r="J287" s="4"/>
      <c r="K287" s="2">
        <f t="shared" si="65"/>
        <v>0</v>
      </c>
      <c r="L287" s="4"/>
      <c r="M287" s="4"/>
      <c r="N287" s="4"/>
      <c r="O287" s="4"/>
      <c r="P287" s="4"/>
      <c r="Q287" s="4"/>
      <c r="R287" s="189">
        <f t="shared" si="63"/>
        <v>0</v>
      </c>
    </row>
    <row r="288" spans="1:18" ht="63.75" customHeight="1" hidden="1">
      <c r="A288" s="274"/>
      <c r="B288" s="277"/>
      <c r="C288" s="136"/>
      <c r="D288" s="280"/>
      <c r="E288" s="57" t="s">
        <v>160</v>
      </c>
      <c r="F288" s="7"/>
      <c r="G288" s="7"/>
      <c r="H288" s="4"/>
      <c r="I288" s="4"/>
      <c r="J288" s="4"/>
      <c r="K288" s="2">
        <f t="shared" si="65"/>
        <v>0</v>
      </c>
      <c r="L288" s="4"/>
      <c r="M288" s="4"/>
      <c r="N288" s="4"/>
      <c r="O288" s="4"/>
      <c r="P288" s="4"/>
      <c r="Q288" s="4"/>
      <c r="R288" s="189">
        <f t="shared" si="63"/>
        <v>0</v>
      </c>
    </row>
    <row r="289" spans="1:18" ht="42" customHeight="1" hidden="1">
      <c r="A289" s="274"/>
      <c r="B289" s="277"/>
      <c r="C289" s="136"/>
      <c r="D289" s="280"/>
      <c r="E289" s="67" t="s">
        <v>411</v>
      </c>
      <c r="F289" s="7"/>
      <c r="G289" s="7"/>
      <c r="H289" s="4"/>
      <c r="I289" s="4"/>
      <c r="J289" s="4"/>
      <c r="K289" s="2">
        <f t="shared" si="65"/>
        <v>0</v>
      </c>
      <c r="L289" s="2"/>
      <c r="M289" s="2"/>
      <c r="N289" s="2"/>
      <c r="O289" s="2"/>
      <c r="P289" s="2"/>
      <c r="Q289" s="2"/>
      <c r="R289" s="189">
        <f t="shared" si="63"/>
        <v>0</v>
      </c>
    </row>
    <row r="290" spans="1:18" ht="76.5" hidden="1">
      <c r="A290" s="275"/>
      <c r="B290" s="278"/>
      <c r="C290" s="136"/>
      <c r="D290" s="281"/>
      <c r="E290" s="67" t="s">
        <v>410</v>
      </c>
      <c r="F290" s="7"/>
      <c r="G290" s="7"/>
      <c r="H290" s="4"/>
      <c r="I290" s="4"/>
      <c r="J290" s="4"/>
      <c r="K290" s="2">
        <f t="shared" si="65"/>
        <v>0</v>
      </c>
      <c r="L290" s="2"/>
      <c r="M290" s="2"/>
      <c r="N290" s="2"/>
      <c r="O290" s="7"/>
      <c r="P290" s="7"/>
      <c r="Q290" s="2"/>
      <c r="R290" s="189">
        <f t="shared" si="63"/>
        <v>0</v>
      </c>
    </row>
    <row r="291" spans="1:18" ht="51" hidden="1">
      <c r="A291" s="224">
        <v>3719620</v>
      </c>
      <c r="B291" s="185">
        <v>9620</v>
      </c>
      <c r="C291" s="186"/>
      <c r="D291" s="233" t="s">
        <v>317</v>
      </c>
      <c r="E291" s="57" t="s">
        <v>408</v>
      </c>
      <c r="F291" s="37"/>
      <c r="G291" s="37"/>
      <c r="H291" s="4"/>
      <c r="I291" s="4"/>
      <c r="J291" s="4"/>
      <c r="K291" s="2">
        <f t="shared" si="65"/>
        <v>0</v>
      </c>
      <c r="L291" s="4"/>
      <c r="M291" s="4"/>
      <c r="N291" s="4"/>
      <c r="O291" s="4"/>
      <c r="P291" s="4"/>
      <c r="Q291" s="4"/>
      <c r="R291" s="189">
        <f aca="true" t="shared" si="66" ref="R291:R296">F291+K291</f>
        <v>0</v>
      </c>
    </row>
    <row r="292" spans="1:18" ht="0.75" customHeight="1">
      <c r="A292" s="221">
        <v>3718600</v>
      </c>
      <c r="B292" s="182">
        <v>8600</v>
      </c>
      <c r="C292" s="183">
        <v>250404</v>
      </c>
      <c r="D292" s="253" t="s">
        <v>316</v>
      </c>
      <c r="E292" s="248" t="s">
        <v>180</v>
      </c>
      <c r="F292" s="24"/>
      <c r="G292" s="24"/>
      <c r="H292" s="4"/>
      <c r="I292" s="4"/>
      <c r="J292" s="4"/>
      <c r="K292" s="2"/>
      <c r="L292" s="4"/>
      <c r="M292" s="4"/>
      <c r="N292" s="4"/>
      <c r="O292" s="4"/>
      <c r="P292" s="4"/>
      <c r="Q292" s="4"/>
      <c r="R292" s="189">
        <f t="shared" si="66"/>
        <v>0</v>
      </c>
    </row>
    <row r="293" spans="1:18" ht="52.5" customHeight="1" hidden="1">
      <c r="A293" s="188"/>
      <c r="B293" s="52"/>
      <c r="C293" s="52"/>
      <c r="D293" s="53"/>
      <c r="F293" s="4"/>
      <c r="G293" s="4"/>
      <c r="H293" s="4">
        <v>0</v>
      </c>
      <c r="I293" s="4">
        <v>0</v>
      </c>
      <c r="J293" s="4"/>
      <c r="K293" s="2">
        <f>L293+O293</f>
        <v>0</v>
      </c>
      <c r="L293" s="4">
        <v>0</v>
      </c>
      <c r="M293" s="4">
        <v>0</v>
      </c>
      <c r="N293" s="4">
        <v>0</v>
      </c>
      <c r="O293" s="4">
        <v>0</v>
      </c>
      <c r="P293" s="4">
        <v>0</v>
      </c>
      <c r="Q293" s="4"/>
      <c r="R293" s="189">
        <f t="shared" si="66"/>
        <v>0</v>
      </c>
    </row>
    <row r="294" spans="1:18" ht="12.75" hidden="1">
      <c r="A294" s="188"/>
      <c r="B294" s="52"/>
      <c r="C294" s="52"/>
      <c r="D294" s="54"/>
      <c r="E294" s="99"/>
      <c r="F294" s="2"/>
      <c r="G294" s="2"/>
      <c r="H294" s="2">
        <f>H295</f>
        <v>0</v>
      </c>
      <c r="I294" s="2">
        <v>0</v>
      </c>
      <c r="J294" s="2"/>
      <c r="K294" s="2">
        <f>L294+O294</f>
        <v>0</v>
      </c>
      <c r="L294" s="2">
        <v>0</v>
      </c>
      <c r="M294" s="2">
        <v>0</v>
      </c>
      <c r="N294" s="2">
        <v>0</v>
      </c>
      <c r="O294" s="2">
        <v>0</v>
      </c>
      <c r="P294" s="2">
        <v>0</v>
      </c>
      <c r="Q294" s="2"/>
      <c r="R294" s="189">
        <f t="shared" si="66"/>
        <v>0</v>
      </c>
    </row>
    <row r="295" spans="1:18" ht="12.75" hidden="1">
      <c r="A295" s="188"/>
      <c r="B295" s="52"/>
      <c r="C295" s="52"/>
      <c r="D295" s="53"/>
      <c r="E295" s="57"/>
      <c r="F295" s="4"/>
      <c r="G295" s="4"/>
      <c r="H295" s="4">
        <v>0</v>
      </c>
      <c r="I295" s="4">
        <v>0</v>
      </c>
      <c r="J295" s="4"/>
      <c r="K295" s="2">
        <f>L295+O295</f>
        <v>0</v>
      </c>
      <c r="L295" s="4">
        <v>0</v>
      </c>
      <c r="M295" s="4">
        <v>0</v>
      </c>
      <c r="N295" s="4">
        <v>0</v>
      </c>
      <c r="O295" s="4">
        <v>0</v>
      </c>
      <c r="P295" s="4">
        <v>0</v>
      </c>
      <c r="Q295" s="4"/>
      <c r="R295" s="189">
        <f t="shared" si="66"/>
        <v>0</v>
      </c>
    </row>
    <row r="296" spans="1:18" ht="24.75" customHeight="1">
      <c r="A296" s="188"/>
      <c r="B296" s="52"/>
      <c r="C296" s="52"/>
      <c r="D296" s="53"/>
      <c r="E296" s="99" t="s">
        <v>138</v>
      </c>
      <c r="F296" s="2">
        <f>SUM(F297:F301)</f>
        <v>32803935</v>
      </c>
      <c r="G296" s="2"/>
      <c r="H296" s="2">
        <f aca="true" t="shared" si="67" ref="H296:Q296">SUM(H297:H301)</f>
        <v>0</v>
      </c>
      <c r="I296" s="2">
        <f t="shared" si="67"/>
        <v>0</v>
      </c>
      <c r="J296" s="2"/>
      <c r="K296" s="2">
        <f t="shared" si="67"/>
        <v>0</v>
      </c>
      <c r="L296" s="2">
        <f t="shared" si="67"/>
        <v>0</v>
      </c>
      <c r="M296" s="2">
        <f t="shared" si="67"/>
        <v>0</v>
      </c>
      <c r="N296" s="2">
        <f t="shared" si="67"/>
        <v>0</v>
      </c>
      <c r="O296" s="2">
        <f t="shared" si="67"/>
        <v>0</v>
      </c>
      <c r="P296" s="2">
        <f t="shared" si="67"/>
        <v>0</v>
      </c>
      <c r="Q296" s="2">
        <f t="shared" si="67"/>
        <v>0</v>
      </c>
      <c r="R296" s="189">
        <f t="shared" si="66"/>
        <v>32803935</v>
      </c>
    </row>
    <row r="297" spans="1:18" ht="12.75" hidden="1">
      <c r="A297" s="188"/>
      <c r="B297" s="52"/>
      <c r="C297" s="52"/>
      <c r="D297" s="53"/>
      <c r="E297" s="47" t="s">
        <v>192</v>
      </c>
      <c r="F297" s="34"/>
      <c r="G297" s="35"/>
      <c r="H297" s="13"/>
      <c r="I297" s="13"/>
      <c r="J297" s="13"/>
      <c r="K297" s="2">
        <f>L297+O297</f>
        <v>0</v>
      </c>
      <c r="L297" s="13"/>
      <c r="M297" s="13"/>
      <c r="N297" s="13"/>
      <c r="O297" s="13"/>
      <c r="P297" s="13"/>
      <c r="Q297" s="15"/>
      <c r="R297" s="29">
        <f aca="true" t="shared" si="68" ref="R297:R302">F297+K297</f>
        <v>0</v>
      </c>
    </row>
    <row r="298" spans="1:18" ht="121.5" customHeight="1" hidden="1">
      <c r="A298" s="188"/>
      <c r="B298" s="52"/>
      <c r="C298" s="52"/>
      <c r="D298" s="53"/>
      <c r="E298" s="82" t="s">
        <v>393</v>
      </c>
      <c r="F298" s="35"/>
      <c r="G298" s="35"/>
      <c r="H298" s="13"/>
      <c r="I298" s="13"/>
      <c r="J298" s="13"/>
      <c r="K298" s="2">
        <f>L298+O298</f>
        <v>0</v>
      </c>
      <c r="L298" s="21"/>
      <c r="M298" s="21"/>
      <c r="N298" s="21"/>
      <c r="O298" s="26"/>
      <c r="P298" s="13"/>
      <c r="Q298" s="28"/>
      <c r="R298" s="29">
        <f t="shared" si="68"/>
        <v>0</v>
      </c>
    </row>
    <row r="299" spans="1:18" ht="50.25" customHeight="1" hidden="1">
      <c r="A299" s="188"/>
      <c r="B299" s="52"/>
      <c r="C299" s="52"/>
      <c r="D299" s="53"/>
      <c r="E299" s="60" t="s">
        <v>390</v>
      </c>
      <c r="F299" s="4"/>
      <c r="G299" s="4"/>
      <c r="H299" s="4"/>
      <c r="I299" s="4"/>
      <c r="J299" s="4"/>
      <c r="K299" s="2">
        <f>L299+O299</f>
        <v>0</v>
      </c>
      <c r="L299" s="4"/>
      <c r="M299" s="4"/>
      <c r="N299" s="4"/>
      <c r="O299" s="4"/>
      <c r="P299" s="4"/>
      <c r="Q299" s="4"/>
      <c r="R299" s="189">
        <f t="shared" si="68"/>
        <v>0</v>
      </c>
    </row>
    <row r="300" spans="1:18" ht="40.5" customHeight="1" thickBot="1">
      <c r="A300" s="188"/>
      <c r="B300" s="52"/>
      <c r="C300" s="52"/>
      <c r="D300" s="53"/>
      <c r="E300" s="50" t="s">
        <v>321</v>
      </c>
      <c r="F300" s="34">
        <v>32803935</v>
      </c>
      <c r="G300" s="35"/>
      <c r="H300" s="13"/>
      <c r="I300" s="13"/>
      <c r="J300" s="13"/>
      <c r="K300" s="2">
        <f>L300+O300</f>
        <v>0</v>
      </c>
      <c r="L300" s="13"/>
      <c r="M300" s="13"/>
      <c r="N300" s="13"/>
      <c r="O300" s="13"/>
      <c r="P300" s="13"/>
      <c r="Q300" s="28"/>
      <c r="R300" s="29">
        <f t="shared" si="68"/>
        <v>32803935</v>
      </c>
    </row>
    <row r="301" spans="1:18" ht="13.5" hidden="1" thickBot="1">
      <c r="A301" s="36"/>
      <c r="B301" s="36"/>
      <c r="C301" s="36"/>
      <c r="D301" s="43"/>
      <c r="E301" s="45"/>
      <c r="F301" s="35"/>
      <c r="G301" s="35"/>
      <c r="H301" s="13"/>
      <c r="I301" s="13"/>
      <c r="J301" s="13"/>
      <c r="K301" s="14">
        <f>L301+O301</f>
        <v>0</v>
      </c>
      <c r="L301" s="13"/>
      <c r="M301" s="13"/>
      <c r="N301" s="13"/>
      <c r="O301" s="13"/>
      <c r="P301" s="13"/>
      <c r="Q301" s="28"/>
      <c r="R301" s="40">
        <f t="shared" si="68"/>
        <v>0</v>
      </c>
    </row>
    <row r="302" spans="1:18" ht="22.5" customHeight="1" thickBot="1">
      <c r="A302" s="284" t="s">
        <v>129</v>
      </c>
      <c r="B302" s="285"/>
      <c r="C302" s="285"/>
      <c r="D302" s="285"/>
      <c r="E302" s="286"/>
      <c r="F302" s="44">
        <f>F13+F28+F106+F145+F169+F237+F246+F257+F267+F296+F262</f>
        <v>685057256</v>
      </c>
      <c r="G302" s="44">
        <f>G13+G28+G106+G145+G169+G237+G246+G257+G267+G296+G262</f>
        <v>652133321</v>
      </c>
      <c r="H302" s="9">
        <f>H28+H106+H145+H169+H237+H246+H257+H267+H296+H14</f>
        <v>156528335</v>
      </c>
      <c r="I302" s="9">
        <f>I14+I28+I106+I145+I169+I237+I246+I257+I267+I296</f>
        <v>19004293</v>
      </c>
      <c r="J302" s="9"/>
      <c r="K302" s="9">
        <f aca="true" t="shared" si="69" ref="K302:Q302">K12+K28+K106+K145+K169+K237+K246+K257+K267+K296</f>
        <v>3496669</v>
      </c>
      <c r="L302" s="9">
        <f t="shared" si="69"/>
        <v>3496669</v>
      </c>
      <c r="M302" s="9">
        <f t="shared" si="69"/>
        <v>187860</v>
      </c>
      <c r="N302" s="9">
        <f t="shared" si="69"/>
        <v>0</v>
      </c>
      <c r="O302" s="9">
        <f t="shared" si="69"/>
        <v>0</v>
      </c>
      <c r="P302" s="9">
        <f t="shared" si="69"/>
        <v>0</v>
      </c>
      <c r="Q302" s="39">
        <f t="shared" si="69"/>
        <v>0</v>
      </c>
      <c r="R302" s="41">
        <f t="shared" si="68"/>
        <v>688553925</v>
      </c>
    </row>
    <row r="303" spans="6:18" ht="12.75" hidden="1">
      <c r="F303" s="20"/>
      <c r="G303" s="20"/>
      <c r="H303" s="20"/>
      <c r="I303" s="20"/>
      <c r="J303" s="20"/>
      <c r="K303" s="20"/>
      <c r="L303" s="20"/>
      <c r="M303" s="20"/>
      <c r="N303" s="20"/>
      <c r="O303" s="20"/>
      <c r="P303" s="20"/>
      <c r="Q303" s="20"/>
      <c r="R303" s="20"/>
    </row>
    <row r="304" spans="6:18" ht="0.75" customHeight="1">
      <c r="F304" s="8"/>
      <c r="G304" s="8"/>
      <c r="H304" s="8"/>
      <c r="I304" s="8"/>
      <c r="J304" s="8"/>
      <c r="K304" s="8"/>
      <c r="L304" s="8"/>
      <c r="M304" s="8"/>
      <c r="N304" s="8"/>
      <c r="O304" s="8"/>
      <c r="P304" s="8"/>
      <c r="Q304" s="8"/>
      <c r="R304" s="8"/>
    </row>
    <row r="305" spans="6:18" ht="15" customHeight="1">
      <c r="F305" s="8"/>
      <c r="G305" s="8"/>
      <c r="H305" s="8"/>
      <c r="I305" s="8"/>
      <c r="J305" s="8"/>
      <c r="K305" s="8"/>
      <c r="L305" s="8"/>
      <c r="M305" s="8"/>
      <c r="N305" s="8"/>
      <c r="O305" s="8"/>
      <c r="P305" s="8"/>
      <c r="Q305" s="8"/>
      <c r="R305" s="8"/>
    </row>
    <row r="306" spans="5:18" ht="15.75">
      <c r="E306" s="11" t="s">
        <v>273</v>
      </c>
      <c r="F306" s="12"/>
      <c r="G306" s="12"/>
      <c r="H306" s="12"/>
      <c r="I306" s="12"/>
      <c r="J306" s="55" t="s">
        <v>300</v>
      </c>
      <c r="K306" s="3"/>
      <c r="L306" s="5"/>
      <c r="M306" s="3"/>
      <c r="N306" s="3"/>
      <c r="O306" s="3"/>
      <c r="P306" s="3"/>
      <c r="Q306" s="3"/>
      <c r="R306" s="3"/>
    </row>
    <row r="310" ht="12.75" hidden="1"/>
    <row r="311" ht="12.75" hidden="1"/>
    <row r="312" spans="6:18" ht="12.75" hidden="1">
      <c r="F312" s="3"/>
      <c r="G312" s="3"/>
      <c r="H312" s="3"/>
      <c r="I312" s="3"/>
      <c r="J312" s="3"/>
      <c r="K312" s="3"/>
      <c r="L312" s="3"/>
      <c r="M312" s="3"/>
      <c r="N312" s="3"/>
      <c r="O312" s="3"/>
      <c r="P312" s="3"/>
      <c r="Q312" s="3"/>
      <c r="R312" s="3"/>
    </row>
    <row r="313" ht="12.75" hidden="1"/>
    <row r="314" ht="12.75" hidden="1"/>
    <row r="315" ht="12.75" hidden="1"/>
    <row r="316" ht="12.75" hidden="1"/>
    <row r="317" spans="6:18" ht="12.75" hidden="1">
      <c r="F317" s="3"/>
      <c r="G317" s="3"/>
      <c r="H317" s="3"/>
      <c r="I317" s="3"/>
      <c r="J317" s="3"/>
      <c r="K317" s="3"/>
      <c r="L317" s="3"/>
      <c r="M317" s="3"/>
      <c r="N317" s="3"/>
      <c r="O317" s="3"/>
      <c r="P317" s="3"/>
      <c r="Q317" s="3"/>
      <c r="R317" s="3"/>
    </row>
    <row r="318" ht="12.75" hidden="1"/>
    <row r="319" ht="12.75" hidden="1"/>
    <row r="320" ht="12.75" hidden="1"/>
    <row r="323" ht="12.75">
      <c r="B323" s="1" t="s">
        <v>370</v>
      </c>
    </row>
    <row r="327" spans="6:18" ht="12.75">
      <c r="F327" s="3"/>
      <c r="G327" s="3"/>
      <c r="H327" s="3"/>
      <c r="I327" s="3"/>
      <c r="J327" s="3"/>
      <c r="K327" s="3"/>
      <c r="L327" s="3"/>
      <c r="M327" s="3"/>
      <c r="N327" s="3"/>
      <c r="O327" s="3"/>
      <c r="P327" s="3"/>
      <c r="Q327" s="3"/>
      <c r="R327" s="3"/>
    </row>
    <row r="328" spans="6:18" ht="12.75">
      <c r="F328" s="3"/>
      <c r="G328" s="3"/>
      <c r="K328" s="3"/>
      <c r="O328" s="3"/>
      <c r="P328" s="3"/>
      <c r="Q328" s="3"/>
      <c r="R328" s="3"/>
    </row>
  </sheetData>
  <sheetProtection/>
  <mergeCells count="33">
    <mergeCell ref="A283:A290"/>
    <mergeCell ref="B283:B290"/>
    <mergeCell ref="D283:D290"/>
    <mergeCell ref="B224:B225"/>
    <mergeCell ref="D224:D225"/>
    <mergeCell ref="A58:A59"/>
    <mergeCell ref="B58:B59"/>
    <mergeCell ref="A224:A225"/>
    <mergeCell ref="E9:E12"/>
    <mergeCell ref="C224:C225"/>
    <mergeCell ref="A8:A11"/>
    <mergeCell ref="B8:B11"/>
    <mergeCell ref="E8:J8"/>
    <mergeCell ref="G9:G11"/>
    <mergeCell ref="E6:R6"/>
    <mergeCell ref="R8:R11"/>
    <mergeCell ref="K9:K11"/>
    <mergeCell ref="L9:L11"/>
    <mergeCell ref="F9:F11"/>
    <mergeCell ref="P10:P11"/>
    <mergeCell ref="K8:Q8"/>
    <mergeCell ref="N10:N11"/>
    <mergeCell ref="M9:N9"/>
    <mergeCell ref="A302:E302"/>
    <mergeCell ref="P9:Q9"/>
    <mergeCell ref="O9:O11"/>
    <mergeCell ref="H10:H11"/>
    <mergeCell ref="I10:I11"/>
    <mergeCell ref="H9:I9"/>
    <mergeCell ref="M10:M11"/>
    <mergeCell ref="J9:J11"/>
    <mergeCell ref="C11:C14"/>
    <mergeCell ref="D8:D11"/>
  </mergeCells>
  <printOptions/>
  <pageMargins left="0.1968503937007874" right="0.1968503937007874" top="0.3937007874015748" bottom="0.3937007874015748"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iasadmin</dc:creator>
  <cp:keywords/>
  <dc:description/>
  <cp:lastModifiedBy>1</cp:lastModifiedBy>
  <cp:lastPrinted>2017-12-11T09:14:37Z</cp:lastPrinted>
  <dcterms:created xsi:type="dcterms:W3CDTF">2010-09-22T05:58:28Z</dcterms:created>
  <dcterms:modified xsi:type="dcterms:W3CDTF">2017-12-20T07:11:24Z</dcterms:modified>
  <cp:category/>
  <cp:version/>
  <cp:contentType/>
  <cp:contentStatus/>
</cp:coreProperties>
</file>